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Buget 2018 initial" sheetId="3" r:id="rId1"/>
  </sheets>
  <calcPr calcId="152511"/>
</workbook>
</file>

<file path=xl/calcChain.xml><?xml version="1.0" encoding="utf-8"?>
<calcChain xmlns="http://schemas.openxmlformats.org/spreadsheetml/2006/main">
  <c r="V100" i="3" l="1"/>
  <c r="O93" i="3" l="1"/>
  <c r="O92" i="3"/>
  <c r="O91" i="3"/>
  <c r="O90" i="3"/>
  <c r="O89" i="3"/>
  <c r="O88" i="3"/>
  <c r="O87" i="3"/>
  <c r="O85" i="3"/>
  <c r="O84" i="3"/>
  <c r="O83" i="3"/>
  <c r="O81" i="3"/>
  <c r="O80" i="3"/>
  <c r="O79" i="3"/>
  <c r="O78" i="3"/>
  <c r="O77" i="3"/>
  <c r="O76" i="3"/>
  <c r="O75" i="3"/>
  <c r="O73" i="3"/>
  <c r="O72" i="3"/>
  <c r="O71" i="3"/>
  <c r="O70" i="3"/>
  <c r="O69" i="3"/>
  <c r="O68" i="3"/>
  <c r="O67" i="3"/>
  <c r="O66" i="3"/>
  <c r="O64" i="3"/>
  <c r="O63" i="3"/>
  <c r="O62" i="3"/>
  <c r="O61" i="3"/>
  <c r="O60" i="3"/>
  <c r="O59" i="3"/>
  <c r="O58" i="3"/>
  <c r="O56" i="3"/>
  <c r="O55" i="3"/>
  <c r="O54" i="3"/>
  <c r="O53" i="3"/>
  <c r="O52" i="3"/>
  <c r="O51" i="3"/>
  <c r="O50" i="3"/>
  <c r="O48" i="3"/>
  <c r="O47" i="3"/>
  <c r="O46" i="3"/>
  <c r="O45" i="3"/>
  <c r="O44" i="3"/>
  <c r="O43" i="3"/>
  <c r="O42" i="3"/>
  <c r="O41" i="3"/>
  <c r="O40" i="3"/>
  <c r="O38" i="3"/>
  <c r="O37" i="3"/>
  <c r="O36" i="3"/>
  <c r="O35" i="3"/>
  <c r="O33" i="3"/>
  <c r="O32" i="3"/>
  <c r="O31" i="3"/>
  <c r="O30" i="3"/>
  <c r="O28" i="3"/>
  <c r="O27" i="3"/>
  <c r="O26" i="3"/>
  <c r="O25" i="3"/>
  <c r="O23" i="3"/>
  <c r="O22" i="3"/>
  <c r="O21" i="3"/>
  <c r="O20" i="3"/>
  <c r="O19" i="3"/>
  <c r="O18" i="3"/>
  <c r="O17" i="3"/>
  <c r="O16" i="3"/>
  <c r="O15" i="3"/>
  <c r="W94" i="3"/>
  <c r="W93" i="3"/>
  <c r="W92" i="3"/>
  <c r="W91" i="3"/>
  <c r="W90" i="3"/>
  <c r="W89" i="3"/>
  <c r="W88" i="3"/>
  <c r="W87" i="3"/>
  <c r="W85" i="3"/>
  <c r="W84" i="3"/>
  <c r="W83" i="3"/>
  <c r="W81" i="3"/>
  <c r="W80" i="3"/>
  <c r="W79" i="3"/>
  <c r="W78" i="3"/>
  <c r="W77" i="3"/>
  <c r="W76" i="3"/>
  <c r="W75" i="3"/>
  <c r="W73" i="3"/>
  <c r="W72" i="3"/>
  <c r="W71" i="3"/>
  <c r="W70" i="3"/>
  <c r="W69" i="3"/>
  <c r="W68" i="3"/>
  <c r="W67" i="3"/>
  <c r="W66" i="3"/>
  <c r="W64" i="3"/>
  <c r="W63" i="3"/>
  <c r="W62" i="3"/>
  <c r="W61" i="3"/>
  <c r="W60" i="3"/>
  <c r="W59" i="3"/>
  <c r="W58" i="3"/>
  <c r="W56" i="3"/>
  <c r="W55" i="3"/>
  <c r="W54" i="3"/>
  <c r="W53" i="3"/>
  <c r="W52" i="3"/>
  <c r="W51" i="3"/>
  <c r="W50" i="3"/>
  <c r="W48" i="3"/>
  <c r="W47" i="3"/>
  <c r="W46" i="3"/>
  <c r="W45" i="3"/>
  <c r="W44" i="3"/>
  <c r="W43" i="3"/>
  <c r="W42" i="3"/>
  <c r="W41" i="3"/>
  <c r="W40" i="3"/>
  <c r="W38" i="3"/>
  <c r="W37" i="3"/>
  <c r="W36" i="3"/>
  <c r="W35" i="3"/>
  <c r="W33" i="3"/>
  <c r="W31" i="3"/>
  <c r="W30" i="3"/>
  <c r="W28" i="3"/>
  <c r="W27" i="3"/>
  <c r="W26" i="3"/>
  <c r="W25" i="3"/>
  <c r="W23" i="3"/>
  <c r="W22" i="3"/>
  <c r="W21" i="3"/>
  <c r="W20" i="3"/>
  <c r="W19" i="3"/>
  <c r="W18" i="3"/>
  <c r="W17" i="3"/>
  <c r="W16" i="3"/>
  <c r="W15" i="3"/>
  <c r="V109" i="3" l="1"/>
  <c r="U109" i="3"/>
  <c r="T109" i="3"/>
  <c r="S109" i="3"/>
  <c r="N109" i="3"/>
  <c r="M109" i="3"/>
  <c r="L109" i="3"/>
  <c r="K109" i="3"/>
  <c r="D109" i="3"/>
  <c r="D21" i="3"/>
  <c r="E21" i="3"/>
  <c r="E109" i="3" s="1"/>
  <c r="F21" i="3"/>
  <c r="F109" i="3" s="1"/>
  <c r="G21" i="3"/>
  <c r="G109" i="3" s="1"/>
  <c r="N82" i="3"/>
  <c r="N86" i="3"/>
  <c r="N111" i="3"/>
  <c r="M111" i="3"/>
  <c r="L111" i="3"/>
  <c r="K111" i="3"/>
  <c r="V110" i="3"/>
  <c r="T111" i="3"/>
  <c r="U111" i="3"/>
  <c r="V111" i="3"/>
  <c r="S111" i="3"/>
  <c r="U103" i="3"/>
  <c r="V103" i="3"/>
  <c r="U104" i="3"/>
  <c r="V104" i="3"/>
  <c r="U105" i="3"/>
  <c r="V105" i="3"/>
  <c r="U106" i="3"/>
  <c r="V106" i="3"/>
  <c r="U107" i="3"/>
  <c r="V107" i="3"/>
  <c r="U108" i="3"/>
  <c r="V108" i="3"/>
  <c r="U110" i="3"/>
  <c r="U102" i="3"/>
  <c r="V102" i="3"/>
  <c r="U101" i="3"/>
  <c r="V101" i="3"/>
  <c r="U100" i="3"/>
  <c r="U99" i="3"/>
  <c r="V99" i="3"/>
  <c r="L82" i="3"/>
  <c r="L14" i="3"/>
  <c r="T108" i="3"/>
  <c r="S108" i="3"/>
  <c r="L108" i="3"/>
  <c r="M108" i="3"/>
  <c r="N108" i="3"/>
  <c r="K108" i="3"/>
  <c r="T106" i="3"/>
  <c r="S106" i="3"/>
  <c r="L106" i="3"/>
  <c r="M106" i="3"/>
  <c r="N106" i="3"/>
  <c r="K106" i="3"/>
  <c r="S104" i="3"/>
  <c r="V112" i="3" l="1"/>
  <c r="V9" i="3" s="1"/>
  <c r="N9" i="3" s="1"/>
  <c r="U112" i="3"/>
  <c r="T107" i="3"/>
  <c r="S107" i="3"/>
  <c r="T110" i="3" l="1"/>
  <c r="S110" i="3"/>
  <c r="N110" i="3"/>
  <c r="M110" i="3"/>
  <c r="L110" i="3"/>
  <c r="K110" i="3"/>
  <c r="N107" i="3"/>
  <c r="M107" i="3"/>
  <c r="L107" i="3"/>
  <c r="K107" i="3"/>
  <c r="T105" i="3"/>
  <c r="S105" i="3"/>
  <c r="N105" i="3"/>
  <c r="M105" i="3"/>
  <c r="L105" i="3"/>
  <c r="K105" i="3"/>
  <c r="T104" i="3"/>
  <c r="N104" i="3"/>
  <c r="M104" i="3"/>
  <c r="L104" i="3"/>
  <c r="K104" i="3"/>
  <c r="T103" i="3"/>
  <c r="S103" i="3"/>
  <c r="N103" i="3"/>
  <c r="M103" i="3"/>
  <c r="L103" i="3"/>
  <c r="K103" i="3"/>
  <c r="T102" i="3"/>
  <c r="S102" i="3"/>
  <c r="N102" i="3"/>
  <c r="M102" i="3"/>
  <c r="L102" i="3"/>
  <c r="K102" i="3"/>
  <c r="T101" i="3"/>
  <c r="S101" i="3"/>
  <c r="N101" i="3"/>
  <c r="M101" i="3"/>
  <c r="L101" i="3"/>
  <c r="K101" i="3"/>
  <c r="T100" i="3"/>
  <c r="S100" i="3"/>
  <c r="N100" i="3"/>
  <c r="M100" i="3"/>
  <c r="L100" i="3"/>
  <c r="K100" i="3"/>
  <c r="T99" i="3"/>
  <c r="S99" i="3"/>
  <c r="N99" i="3"/>
  <c r="N112" i="3" s="1"/>
  <c r="M99" i="3"/>
  <c r="L99" i="3"/>
  <c r="K99" i="3"/>
  <c r="G95" i="3"/>
  <c r="F95" i="3"/>
  <c r="E95" i="3"/>
  <c r="D95" i="3"/>
  <c r="G94" i="3"/>
  <c r="F94" i="3"/>
  <c r="E94" i="3"/>
  <c r="D94" i="3"/>
  <c r="G93" i="3"/>
  <c r="F93" i="3"/>
  <c r="E93" i="3"/>
  <c r="D93" i="3"/>
  <c r="G92" i="3"/>
  <c r="F92" i="3"/>
  <c r="E92" i="3"/>
  <c r="D92" i="3"/>
  <c r="G91" i="3"/>
  <c r="F91" i="3"/>
  <c r="E91" i="3"/>
  <c r="D91" i="3"/>
  <c r="G90" i="3"/>
  <c r="F90" i="3"/>
  <c r="E90" i="3"/>
  <c r="D90" i="3"/>
  <c r="G89" i="3"/>
  <c r="G102" i="3" s="1"/>
  <c r="F89" i="3"/>
  <c r="F102" i="3" s="1"/>
  <c r="E89" i="3"/>
  <c r="E102" i="3" s="1"/>
  <c r="D89" i="3"/>
  <c r="D102" i="3" s="1"/>
  <c r="G88" i="3"/>
  <c r="F88" i="3"/>
  <c r="E88" i="3"/>
  <c r="D88" i="3"/>
  <c r="G87" i="3"/>
  <c r="F87" i="3"/>
  <c r="E87" i="3"/>
  <c r="D87" i="3"/>
  <c r="D86" i="3" s="1"/>
  <c r="V86" i="3"/>
  <c r="U86" i="3"/>
  <c r="T86" i="3"/>
  <c r="S86" i="3"/>
  <c r="M86" i="3"/>
  <c r="O86" i="3" s="1"/>
  <c r="L86" i="3"/>
  <c r="K86" i="3"/>
  <c r="G85" i="3"/>
  <c r="F85" i="3"/>
  <c r="E85" i="3"/>
  <c r="D85" i="3"/>
  <c r="G84" i="3"/>
  <c r="F84" i="3"/>
  <c r="E84" i="3"/>
  <c r="D84" i="3"/>
  <c r="G83" i="3"/>
  <c r="G82" i="3" s="1"/>
  <c r="F83" i="3"/>
  <c r="E83" i="3"/>
  <c r="D83" i="3"/>
  <c r="V82" i="3"/>
  <c r="U82" i="3"/>
  <c r="W82" i="3" s="1"/>
  <c r="T82" i="3"/>
  <c r="S82" i="3"/>
  <c r="M82" i="3"/>
  <c r="O82" i="3" s="1"/>
  <c r="K82" i="3"/>
  <c r="G81" i="3"/>
  <c r="F81" i="3"/>
  <c r="E81" i="3"/>
  <c r="D81" i="3"/>
  <c r="G80" i="3"/>
  <c r="F80" i="3"/>
  <c r="E80" i="3"/>
  <c r="D80" i="3"/>
  <c r="G79" i="3"/>
  <c r="F79" i="3"/>
  <c r="E79" i="3"/>
  <c r="D79" i="3"/>
  <c r="G78" i="3"/>
  <c r="F78" i="3"/>
  <c r="E78" i="3"/>
  <c r="D78" i="3"/>
  <c r="G77" i="3"/>
  <c r="F77" i="3"/>
  <c r="E77" i="3"/>
  <c r="D77" i="3"/>
  <c r="G76" i="3"/>
  <c r="F76" i="3"/>
  <c r="E76" i="3"/>
  <c r="D76" i="3"/>
  <c r="G75" i="3"/>
  <c r="F75" i="3"/>
  <c r="E75" i="3"/>
  <c r="D75" i="3"/>
  <c r="V74" i="3"/>
  <c r="U74" i="3"/>
  <c r="W74" i="3" s="1"/>
  <c r="T74" i="3"/>
  <c r="S74" i="3"/>
  <c r="N74" i="3"/>
  <c r="M74" i="3"/>
  <c r="O74" i="3" s="1"/>
  <c r="L74" i="3"/>
  <c r="K74" i="3"/>
  <c r="G73" i="3"/>
  <c r="F73" i="3"/>
  <c r="E73" i="3"/>
  <c r="D73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7" i="3"/>
  <c r="F67" i="3"/>
  <c r="E67" i="3"/>
  <c r="D67" i="3"/>
  <c r="G66" i="3"/>
  <c r="F66" i="3"/>
  <c r="E66" i="3"/>
  <c r="D66" i="3"/>
  <c r="V65" i="3"/>
  <c r="U65" i="3"/>
  <c r="W65" i="3" s="1"/>
  <c r="T65" i="3"/>
  <c r="S65" i="3"/>
  <c r="N65" i="3"/>
  <c r="M65" i="3"/>
  <c r="O65" i="3" s="1"/>
  <c r="L65" i="3"/>
  <c r="K65" i="3"/>
  <c r="G65" i="3"/>
  <c r="F65" i="3"/>
  <c r="G64" i="3"/>
  <c r="F64" i="3"/>
  <c r="E64" i="3"/>
  <c r="D64" i="3"/>
  <c r="G63" i="3"/>
  <c r="F63" i="3"/>
  <c r="E63" i="3"/>
  <c r="D63" i="3"/>
  <c r="G62" i="3"/>
  <c r="F62" i="3"/>
  <c r="E62" i="3"/>
  <c r="D62" i="3"/>
  <c r="G61" i="3"/>
  <c r="F61" i="3"/>
  <c r="E61" i="3"/>
  <c r="D61" i="3"/>
  <c r="G60" i="3"/>
  <c r="F60" i="3"/>
  <c r="E60" i="3"/>
  <c r="D60" i="3"/>
  <c r="G59" i="3"/>
  <c r="F59" i="3"/>
  <c r="E59" i="3"/>
  <c r="D59" i="3"/>
  <c r="G58" i="3"/>
  <c r="F58" i="3"/>
  <c r="E58" i="3"/>
  <c r="D58" i="3"/>
  <c r="V57" i="3"/>
  <c r="U57" i="3"/>
  <c r="W57" i="3" s="1"/>
  <c r="T57" i="3"/>
  <c r="S57" i="3"/>
  <c r="N57" i="3"/>
  <c r="M57" i="3"/>
  <c r="O57" i="3" s="1"/>
  <c r="L57" i="3"/>
  <c r="K57" i="3"/>
  <c r="G56" i="3"/>
  <c r="F56" i="3"/>
  <c r="E56" i="3"/>
  <c r="D56" i="3"/>
  <c r="G55" i="3"/>
  <c r="F55" i="3"/>
  <c r="E55" i="3"/>
  <c r="D55" i="3"/>
  <c r="G54" i="3"/>
  <c r="F54" i="3"/>
  <c r="E54" i="3"/>
  <c r="D54" i="3"/>
  <c r="G53" i="3"/>
  <c r="F53" i="3"/>
  <c r="E53" i="3"/>
  <c r="D53" i="3"/>
  <c r="G52" i="3"/>
  <c r="F52" i="3"/>
  <c r="E52" i="3"/>
  <c r="D52" i="3"/>
  <c r="G51" i="3"/>
  <c r="F51" i="3"/>
  <c r="E51" i="3"/>
  <c r="D51" i="3"/>
  <c r="G50" i="3"/>
  <c r="F50" i="3"/>
  <c r="E50" i="3"/>
  <c r="D50" i="3"/>
  <c r="V49" i="3"/>
  <c r="U49" i="3"/>
  <c r="W49" i="3" s="1"/>
  <c r="T49" i="3"/>
  <c r="S49" i="3"/>
  <c r="N49" i="3"/>
  <c r="M49" i="3"/>
  <c r="O49" i="3" s="1"/>
  <c r="L49" i="3"/>
  <c r="K49" i="3"/>
  <c r="G48" i="3"/>
  <c r="F48" i="3"/>
  <c r="E48" i="3"/>
  <c r="D48" i="3"/>
  <c r="G47" i="3"/>
  <c r="F47" i="3"/>
  <c r="E47" i="3"/>
  <c r="D47" i="3"/>
  <c r="G46" i="3"/>
  <c r="F46" i="3"/>
  <c r="E46" i="3"/>
  <c r="D46" i="3"/>
  <c r="G45" i="3"/>
  <c r="F45" i="3"/>
  <c r="E45" i="3"/>
  <c r="D45" i="3"/>
  <c r="G44" i="3"/>
  <c r="F44" i="3"/>
  <c r="E44" i="3"/>
  <c r="D44" i="3"/>
  <c r="F43" i="3"/>
  <c r="G42" i="3"/>
  <c r="G104" i="3" s="1"/>
  <c r="F42" i="3"/>
  <c r="E42" i="3"/>
  <c r="E104" i="3" s="1"/>
  <c r="D42" i="3"/>
  <c r="D104" i="3" s="1"/>
  <c r="G41" i="3"/>
  <c r="F41" i="3"/>
  <c r="E41" i="3"/>
  <c r="D41" i="3"/>
  <c r="G40" i="3"/>
  <c r="F40" i="3"/>
  <c r="E40" i="3"/>
  <c r="D40" i="3"/>
  <c r="V39" i="3"/>
  <c r="U39" i="3"/>
  <c r="T39" i="3"/>
  <c r="S39" i="3"/>
  <c r="N39" i="3"/>
  <c r="M39" i="3"/>
  <c r="L39" i="3"/>
  <c r="K39" i="3"/>
  <c r="G38" i="3"/>
  <c r="F38" i="3"/>
  <c r="E38" i="3"/>
  <c r="D38" i="3"/>
  <c r="G37" i="3"/>
  <c r="F37" i="3"/>
  <c r="E37" i="3"/>
  <c r="D37" i="3"/>
  <c r="G36" i="3"/>
  <c r="F36" i="3"/>
  <c r="E36" i="3"/>
  <c r="D36" i="3"/>
  <c r="G35" i="3"/>
  <c r="F35" i="3"/>
  <c r="E35" i="3"/>
  <c r="D35" i="3"/>
  <c r="V34" i="3"/>
  <c r="U34" i="3"/>
  <c r="T34" i="3"/>
  <c r="S34" i="3"/>
  <c r="N34" i="3"/>
  <c r="M34" i="3"/>
  <c r="L34" i="3"/>
  <c r="K34" i="3"/>
  <c r="G33" i="3"/>
  <c r="F33" i="3"/>
  <c r="E33" i="3"/>
  <c r="D33" i="3"/>
  <c r="V32" i="3"/>
  <c r="U32" i="3"/>
  <c r="T32" i="3"/>
  <c r="S32" i="3"/>
  <c r="N32" i="3"/>
  <c r="D32" i="3"/>
  <c r="G31" i="3"/>
  <c r="G101" i="3" s="1"/>
  <c r="F31" i="3"/>
  <c r="F101" i="3" s="1"/>
  <c r="E31" i="3"/>
  <c r="E101" i="3" s="1"/>
  <c r="D31" i="3"/>
  <c r="D101" i="3" s="1"/>
  <c r="G30" i="3"/>
  <c r="F30" i="3"/>
  <c r="E30" i="3"/>
  <c r="E29" i="3" s="1"/>
  <c r="D30" i="3"/>
  <c r="V29" i="3"/>
  <c r="U29" i="3"/>
  <c r="T29" i="3"/>
  <c r="S29" i="3"/>
  <c r="N29" i="3"/>
  <c r="M29" i="3"/>
  <c r="L29" i="3"/>
  <c r="K29" i="3"/>
  <c r="G29" i="3"/>
  <c r="D29" i="3"/>
  <c r="G28" i="3"/>
  <c r="F28" i="3"/>
  <c r="E28" i="3"/>
  <c r="D28" i="3"/>
  <c r="G27" i="3"/>
  <c r="F27" i="3"/>
  <c r="E27" i="3"/>
  <c r="D27" i="3"/>
  <c r="G26" i="3"/>
  <c r="F26" i="3"/>
  <c r="E26" i="3"/>
  <c r="D26" i="3"/>
  <c r="G25" i="3"/>
  <c r="F25" i="3"/>
  <c r="E25" i="3"/>
  <c r="D25" i="3"/>
  <c r="V24" i="3"/>
  <c r="U24" i="3"/>
  <c r="T24" i="3"/>
  <c r="S24" i="3"/>
  <c r="N24" i="3"/>
  <c r="M24" i="3"/>
  <c r="L24" i="3"/>
  <c r="K24" i="3"/>
  <c r="G23" i="3"/>
  <c r="G111" i="3" s="1"/>
  <c r="F23" i="3"/>
  <c r="E23" i="3"/>
  <c r="E111" i="3" s="1"/>
  <c r="D23" i="3"/>
  <c r="G22" i="3"/>
  <c r="F22" i="3"/>
  <c r="E22" i="3"/>
  <c r="D22" i="3"/>
  <c r="G20" i="3"/>
  <c r="F20" i="3"/>
  <c r="E20" i="3"/>
  <c r="D20" i="3"/>
  <c r="G19" i="3"/>
  <c r="F19" i="3"/>
  <c r="E19" i="3"/>
  <c r="E107" i="3" s="1"/>
  <c r="D19" i="3"/>
  <c r="G18" i="3"/>
  <c r="G106" i="3" s="1"/>
  <c r="F18" i="3"/>
  <c r="E18" i="3"/>
  <c r="E106" i="3" s="1"/>
  <c r="D18" i="3"/>
  <c r="D106" i="3" s="1"/>
  <c r="G17" i="3"/>
  <c r="F17" i="3"/>
  <c r="E17" i="3"/>
  <c r="D17" i="3"/>
  <c r="G16" i="3"/>
  <c r="F16" i="3"/>
  <c r="E16" i="3"/>
  <c r="D16" i="3"/>
  <c r="G15" i="3"/>
  <c r="F15" i="3"/>
  <c r="E15" i="3"/>
  <c r="D15" i="3"/>
  <c r="V14" i="3"/>
  <c r="U14" i="3"/>
  <c r="T14" i="3"/>
  <c r="S14" i="3"/>
  <c r="N14" i="3"/>
  <c r="M14" i="3"/>
  <c r="O14" i="3" s="1"/>
  <c r="K14" i="3"/>
  <c r="G12" i="3"/>
  <c r="N11" i="3"/>
  <c r="N10" i="3"/>
  <c r="G100" i="3" l="1"/>
  <c r="G99" i="3"/>
  <c r="D108" i="3"/>
  <c r="O29" i="3"/>
  <c r="W29" i="3"/>
  <c r="G107" i="3"/>
  <c r="K112" i="3"/>
  <c r="S112" i="3"/>
  <c r="G108" i="3"/>
  <c r="L112" i="3"/>
  <c r="G32" i="3"/>
  <c r="G103" i="3"/>
  <c r="G110" i="3"/>
  <c r="W14" i="3"/>
  <c r="O24" i="3"/>
  <c r="W24" i="3"/>
  <c r="W32" i="3"/>
  <c r="O34" i="3"/>
  <c r="W34" i="3"/>
  <c r="W39" i="3"/>
  <c r="G105" i="3"/>
  <c r="W86" i="3"/>
  <c r="M112" i="3"/>
  <c r="G34" i="3"/>
  <c r="O39" i="3"/>
  <c r="F104" i="3"/>
  <c r="E86" i="3"/>
  <c r="E82" i="3"/>
  <c r="E74" i="3"/>
  <c r="E24" i="3"/>
  <c r="E14" i="3"/>
  <c r="E105" i="3"/>
  <c r="E65" i="3"/>
  <c r="E57" i="3"/>
  <c r="E49" i="3"/>
  <c r="E39" i="3"/>
  <c r="E34" i="3"/>
  <c r="F29" i="3"/>
  <c r="U96" i="3"/>
  <c r="L96" i="3"/>
  <c r="F106" i="3"/>
  <c r="F111" i="3"/>
  <c r="D111" i="3"/>
  <c r="T112" i="3"/>
  <c r="F108" i="3"/>
  <c r="F107" i="3"/>
  <c r="E108" i="3"/>
  <c r="D107" i="3"/>
  <c r="F103" i="3"/>
  <c r="F86" i="3"/>
  <c r="D82" i="3"/>
  <c r="G14" i="3"/>
  <c r="F24" i="3"/>
  <c r="F34" i="3"/>
  <c r="D65" i="3"/>
  <c r="F74" i="3"/>
  <c r="F57" i="3"/>
  <c r="F82" i="3"/>
  <c r="G86" i="3"/>
  <c r="D105" i="3"/>
  <c r="D34" i="3"/>
  <c r="D57" i="3"/>
  <c r="D74" i="3"/>
  <c r="G57" i="3"/>
  <c r="G49" i="3"/>
  <c r="D49" i="3"/>
  <c r="F39" i="3"/>
  <c r="F105" i="3"/>
  <c r="E100" i="3"/>
  <c r="F100" i="3"/>
  <c r="S96" i="3"/>
  <c r="D99" i="3"/>
  <c r="D24" i="3"/>
  <c r="N12" i="3"/>
  <c r="F14" i="3"/>
  <c r="F99" i="3"/>
  <c r="E110" i="3"/>
  <c r="T96" i="3"/>
  <c r="E99" i="3"/>
  <c r="F110" i="3"/>
  <c r="D110" i="3"/>
  <c r="G74" i="3"/>
  <c r="F49" i="3"/>
  <c r="E103" i="3"/>
  <c r="D103" i="3"/>
  <c r="D39" i="3"/>
  <c r="G24" i="3"/>
  <c r="M96" i="3"/>
  <c r="N96" i="3"/>
  <c r="D14" i="3"/>
  <c r="K96" i="3"/>
  <c r="V96" i="3"/>
  <c r="G39" i="3"/>
  <c r="D100" i="3"/>
  <c r="E32" i="3"/>
  <c r="F32" i="3"/>
  <c r="W96" i="3" l="1"/>
  <c r="G112" i="3"/>
  <c r="O96" i="3"/>
  <c r="E96" i="3"/>
  <c r="F112" i="3"/>
  <c r="D112" i="3"/>
  <c r="E112" i="3"/>
  <c r="M114" i="3"/>
  <c r="N114" i="3"/>
  <c r="F96" i="3"/>
  <c r="G96" i="3"/>
  <c r="G114" i="3" s="1"/>
  <c r="D96" i="3"/>
  <c r="F114" i="3" l="1"/>
</calcChain>
</file>

<file path=xl/sharedStrings.xml><?xml version="1.0" encoding="utf-8"?>
<sst xmlns="http://schemas.openxmlformats.org/spreadsheetml/2006/main" count="361" uniqueCount="60">
  <si>
    <t>PRIMĂRIA MUNICIPIULUI DEJ</t>
  </si>
  <si>
    <t>Serviciul Buget-Contabilitate</t>
  </si>
  <si>
    <t>Denumire indicatori</t>
  </si>
  <si>
    <t>cod</t>
  </si>
  <si>
    <t>CAPITOLUL 51"Autorităţi publice"</t>
  </si>
  <si>
    <t>TITL.I.Cheltuieli de personal</t>
  </si>
  <si>
    <t>TITL.II.Bunuri si servicii</t>
  </si>
  <si>
    <t>TITL.VIIAlte transferuri</t>
  </si>
  <si>
    <t>Proiecte fonduri nerambrusabile</t>
  </si>
  <si>
    <t>TITL.IX  Alte cheltuieli</t>
  </si>
  <si>
    <t>Investitii</t>
  </si>
  <si>
    <t>Rambursări de credit</t>
  </si>
  <si>
    <t>Plati efectuate in anii precedenti</t>
  </si>
  <si>
    <t>ALTE SERV.PUBLICE GENERALE</t>
  </si>
  <si>
    <t>TITL.II BUNURI SI SERVICII</t>
  </si>
  <si>
    <t>DOBANZI</t>
  </si>
  <si>
    <t>TITL.III.Dobanzi</t>
  </si>
  <si>
    <t>TRANSF.CU CARACTER GENERAL</t>
  </si>
  <si>
    <t>TITL.VI.Transf.intre unitati</t>
  </si>
  <si>
    <t>ORDINE PUBLICA SI SIGURANTA NAT</t>
  </si>
  <si>
    <t>CAPITOLUL 65 "Învăţământ"</t>
  </si>
  <si>
    <t>Proiecte cu finan.fd. Externe</t>
  </si>
  <si>
    <t>TITL.VIII Asistenta sociala</t>
  </si>
  <si>
    <t>TITL..X Active nefinanciare</t>
  </si>
  <si>
    <t>TITL: XIII Rambursări de credit</t>
  </si>
  <si>
    <t>CAPITOLUL 66 "Sănătate"</t>
  </si>
  <si>
    <t>Transferuri spital</t>
  </si>
  <si>
    <t>CAPITOLUL 67"Cultura, recreere si religie"</t>
  </si>
  <si>
    <t>TITL.X. Active nefinanciare</t>
  </si>
  <si>
    <t>TITL.XIII.Rambursari de credite</t>
  </si>
  <si>
    <t>CAPITOLUL 68"Asig.si asistenta sociala"</t>
  </si>
  <si>
    <t>TITLUL VII  Alte transferuri</t>
  </si>
  <si>
    <t>CAPITOLUL 70"Servicii de dezv.publica"</t>
  </si>
  <si>
    <t>CAPITOLUL 74"SALUBRITATE"</t>
  </si>
  <si>
    <t>CAPITOLUL 84"Transporturi "</t>
  </si>
  <si>
    <t>TITL.IV. Subventii</t>
  </si>
  <si>
    <t>Titlul IX Alte cheltuieli</t>
  </si>
  <si>
    <t>TOTAL</t>
  </si>
  <si>
    <t>PROIECT DE BUGET TOTAL</t>
  </si>
  <si>
    <t xml:space="preserve">PROIECT DE BUGET  sectiunea de  dezvoltare </t>
  </si>
  <si>
    <t>PROIECT DE BUGET sectiunea de functionare</t>
  </si>
  <si>
    <t>Venituri sectiunea de functionare</t>
  </si>
  <si>
    <t xml:space="preserve"> Total Venituri </t>
  </si>
  <si>
    <t>Varsaminte din functionare in dezvoltare</t>
  </si>
  <si>
    <t>Excedent</t>
  </si>
  <si>
    <t>Total venituri</t>
  </si>
  <si>
    <t>% realizare</t>
  </si>
  <si>
    <t>Anexa 1</t>
  </si>
  <si>
    <t>Ordonator de credite ,</t>
  </si>
  <si>
    <t>Morar Costan</t>
  </si>
  <si>
    <t>Subventii</t>
  </si>
  <si>
    <t xml:space="preserve">Titlul X Alte cheltuieli </t>
  </si>
  <si>
    <t>buget initial 2017</t>
  </si>
  <si>
    <t>buget final 2017</t>
  </si>
  <si>
    <t>realizari 2017</t>
  </si>
  <si>
    <t>Proiect de buget 
2018</t>
  </si>
  <si>
    <t>CHELTUIELI  2018</t>
  </si>
  <si>
    <t>Active Financiare</t>
  </si>
  <si>
    <t>`</t>
  </si>
  <si>
    <t>REALIZARE BUGET CHELTUIELI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</si>
</sst>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&quot; &quot;mmmm&quot; &quot;dd\,&quot; &quot;yyyy"/>
    <numFmt numFmtId="165" formatCode="[$-418]d\-mmm\-yy;@"/>
    <numFmt numFmtId="166" formatCode="_-* #,##0.00&quot; &quot;_L_E_I_-;\-* #,##0.00&quot; &quot;_L_E_I_-;_-* &quot;-&quot;??&quot; &quot;_L_E_I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  <charset val="238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14">
    <xf numFmtId="0" fontId="0" fillId="0" borderId="0" xfId="0"/>
    <xf numFmtId="4" fontId="2" fillId="0" borderId="0" xfId="1" applyNumberFormat="1" applyFont="1" applyFill="1"/>
    <xf numFmtId="4" fontId="5" fillId="0" borderId="7" xfId="2" applyNumberFormat="1" applyFont="1" applyFill="1" applyBorder="1"/>
    <xf numFmtId="4" fontId="7" fillId="0" borderId="9" xfId="1" applyNumberFormat="1" applyFont="1" applyFill="1" applyBorder="1"/>
    <xf numFmtId="4" fontId="5" fillId="0" borderId="9" xfId="1" applyNumberFormat="1" applyFont="1" applyFill="1" applyBorder="1" applyAlignment="1">
      <alignment horizontal="right"/>
    </xf>
    <xf numFmtId="4" fontId="4" fillId="0" borderId="5" xfId="2" applyNumberFormat="1" applyFont="1" applyFill="1" applyBorder="1"/>
    <xf numFmtId="4" fontId="5" fillId="0" borderId="5" xfId="2" applyNumberFormat="1" applyFont="1" applyFill="1" applyBorder="1"/>
    <xf numFmtId="4" fontId="4" fillId="0" borderId="9" xfId="2" applyNumberFormat="1" applyFont="1" applyFill="1" applyBorder="1"/>
    <xf numFmtId="4" fontId="7" fillId="0" borderId="8" xfId="1" applyNumberFormat="1" applyFont="1" applyFill="1" applyBorder="1"/>
    <xf numFmtId="1" fontId="1" fillId="0" borderId="8" xfId="1" applyNumberFormat="1" applyFont="1" applyFill="1" applyBorder="1"/>
    <xf numFmtId="4" fontId="1" fillId="0" borderId="5" xfId="2" applyNumberFormat="1" applyFont="1" applyFill="1" applyBorder="1"/>
    <xf numFmtId="1" fontId="7" fillId="0" borderId="8" xfId="1" applyNumberFormat="1" applyFont="1" applyFill="1" applyBorder="1"/>
    <xf numFmtId="1" fontId="7" fillId="0" borderId="9" xfId="1" applyNumberFormat="1" applyFont="1" applyFill="1" applyBorder="1"/>
    <xf numFmtId="4" fontId="5" fillId="0" borderId="9" xfId="2" applyNumberFormat="1" applyFont="1" applyFill="1" applyBorder="1"/>
    <xf numFmtId="4" fontId="8" fillId="0" borderId="2" xfId="1" applyNumberFormat="1" applyFont="1" applyFill="1" applyBorder="1"/>
    <xf numFmtId="4" fontId="4" fillId="0" borderId="0" xfId="1" applyNumberFormat="1" applyFont="1" applyFill="1" applyBorder="1"/>
    <xf numFmtId="4" fontId="4" fillId="0" borderId="0" xfId="0" applyNumberFormat="1" applyFont="1" applyFill="1" applyBorder="1"/>
    <xf numFmtId="0" fontId="4" fillId="0" borderId="0" xfId="0" applyFont="1" applyFill="1"/>
    <xf numFmtId="3" fontId="4" fillId="0" borderId="0" xfId="0" applyNumberFormat="1" applyFont="1" applyFill="1"/>
    <xf numFmtId="4" fontId="4" fillId="0" borderId="0" xfId="0" applyNumberFormat="1" applyFont="1" applyFill="1"/>
    <xf numFmtId="4" fontId="1" fillId="0" borderId="11" xfId="0" applyNumberFormat="1" applyFont="1" applyFill="1" applyBorder="1"/>
    <xf numFmtId="4" fontId="8" fillId="0" borderId="0" xfId="1" applyNumberFormat="1" applyFont="1" applyFill="1"/>
    <xf numFmtId="4" fontId="1" fillId="0" borderId="5" xfId="1" applyNumberFormat="1" applyFont="1" applyFill="1" applyBorder="1"/>
    <xf numFmtId="4" fontId="7" fillId="0" borderId="10" xfId="1" applyNumberFormat="1" applyFont="1" applyFill="1" applyBorder="1"/>
    <xf numFmtId="4" fontId="7" fillId="0" borderId="5" xfId="1" applyNumberFormat="1" applyFont="1" applyFill="1" applyBorder="1"/>
    <xf numFmtId="4" fontId="7" fillId="0" borderId="5" xfId="2" applyNumberFormat="1" applyFont="1" applyFill="1" applyBorder="1"/>
    <xf numFmtId="4" fontId="5" fillId="0" borderId="8" xfId="2" applyNumberFormat="1" applyFont="1" applyFill="1" applyBorder="1"/>
    <xf numFmtId="4" fontId="1" fillId="0" borderId="29" xfId="0" applyNumberFormat="1" applyFont="1" applyFill="1" applyBorder="1"/>
    <xf numFmtId="4" fontId="1" fillId="0" borderId="30" xfId="0" applyNumberFormat="1" applyFont="1" applyFill="1" applyBorder="1"/>
    <xf numFmtId="4" fontId="1" fillId="0" borderId="31" xfId="0" applyNumberFormat="1" applyFont="1" applyFill="1" applyBorder="1"/>
    <xf numFmtId="4" fontId="4" fillId="0" borderId="33" xfId="0" applyNumberFormat="1" applyFont="1" applyFill="1" applyBorder="1"/>
    <xf numFmtId="4" fontId="4" fillId="0" borderId="0" xfId="2" applyNumberFormat="1" applyFont="1" applyFill="1" applyBorder="1"/>
    <xf numFmtId="4" fontId="1" fillId="0" borderId="0" xfId="1" applyNumberFormat="1" applyFont="1" applyFill="1"/>
    <xf numFmtId="0" fontId="1" fillId="0" borderId="0" xfId="1" applyFont="1" applyFill="1"/>
    <xf numFmtId="4" fontId="4" fillId="0" borderId="8" xfId="1" applyNumberFormat="1" applyFont="1" applyFill="1" applyBorder="1"/>
    <xf numFmtId="1" fontId="4" fillId="0" borderId="8" xfId="1" applyNumberFormat="1" applyFont="1" applyFill="1" applyBorder="1"/>
    <xf numFmtId="4" fontId="4" fillId="0" borderId="12" xfId="2" applyNumberFormat="1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4" fontId="1" fillId="0" borderId="0" xfId="1" applyNumberFormat="1" applyFont="1" applyFill="1" applyBorder="1"/>
    <xf numFmtId="4" fontId="1" fillId="0" borderId="13" xfId="1" applyNumberFormat="1" applyFont="1" applyFill="1" applyBorder="1"/>
    <xf numFmtId="4" fontId="1" fillId="0" borderId="9" xfId="1" applyNumberFormat="1" applyFont="1" applyFill="1" applyBorder="1"/>
    <xf numFmtId="4" fontId="5" fillId="0" borderId="10" xfId="2" applyNumberFormat="1" applyFont="1" applyFill="1" applyBorder="1"/>
    <xf numFmtId="4" fontId="11" fillId="0" borderId="0" xfId="0" applyNumberFormat="1" applyFont="1" applyFill="1" applyBorder="1"/>
    <xf numFmtId="14" fontId="11" fillId="0" borderId="0" xfId="0" applyNumberFormat="1" applyFont="1" applyFill="1" applyBorder="1"/>
    <xf numFmtId="0" fontId="11" fillId="0" borderId="0" xfId="0" applyFont="1" applyFill="1" applyBorder="1"/>
    <xf numFmtId="3" fontId="13" fillId="0" borderId="0" xfId="0" applyNumberFormat="1" applyFont="1" applyFill="1"/>
    <xf numFmtId="4" fontId="14" fillId="0" borderId="0" xfId="0" applyNumberFormat="1" applyFont="1" applyFill="1"/>
    <xf numFmtId="0" fontId="10" fillId="0" borderId="0" xfId="1" applyFont="1" applyFill="1"/>
    <xf numFmtId="164" fontId="8" fillId="0" borderId="0" xfId="1" applyNumberFormat="1" applyFont="1" applyFill="1" applyAlignment="1">
      <alignment horizontal="center"/>
    </xf>
    <xf numFmtId="4" fontId="10" fillId="0" borderId="0" xfId="1" applyNumberFormat="1" applyFont="1" applyFill="1"/>
    <xf numFmtId="4" fontId="8" fillId="0" borderId="0" xfId="1" applyNumberFormat="1" applyFont="1" applyFill="1" applyBorder="1" applyAlignment="1">
      <alignment horizontal="center"/>
    </xf>
    <xf numFmtId="4" fontId="9" fillId="0" borderId="0" xfId="1" applyNumberFormat="1" applyFont="1" applyFill="1"/>
    <xf numFmtId="165" fontId="8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4" fontId="8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wrapText="1"/>
    </xf>
    <xf numFmtId="4" fontId="5" fillId="0" borderId="2" xfId="1" applyNumberFormat="1" applyFont="1" applyFill="1" applyBorder="1"/>
    <xf numFmtId="4" fontId="5" fillId="0" borderId="3" xfId="1" applyNumberFormat="1" applyFont="1" applyFill="1" applyBorder="1"/>
    <xf numFmtId="4" fontId="6" fillId="0" borderId="3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wrapText="1"/>
    </xf>
    <xf numFmtId="4" fontId="5" fillId="0" borderId="4" xfId="1" applyNumberFormat="1" applyFont="1" applyFill="1" applyBorder="1"/>
    <xf numFmtId="1" fontId="5" fillId="0" borderId="4" xfId="1" applyNumberFormat="1" applyFont="1" applyFill="1" applyBorder="1"/>
    <xf numFmtId="4" fontId="5" fillId="0" borderId="6" xfId="2" applyNumberFormat="1" applyFont="1" applyFill="1" applyBorder="1"/>
    <xf numFmtId="4" fontId="5" fillId="0" borderId="26" xfId="2" applyNumberFormat="1" applyFont="1" applyFill="1" applyBorder="1"/>
    <xf numFmtId="4" fontId="5" fillId="0" borderId="0" xfId="2" applyNumberFormat="1" applyFont="1" applyFill="1" applyBorder="1"/>
    <xf numFmtId="4" fontId="5" fillId="0" borderId="12" xfId="2" applyNumberFormat="1" applyFont="1" applyFill="1" applyBorder="1"/>
    <xf numFmtId="1" fontId="7" fillId="0" borderId="8" xfId="1" applyNumberFormat="1" applyFont="1" applyFill="1" applyBorder="1" applyAlignment="1">
      <alignment horizontal="right"/>
    </xf>
    <xf numFmtId="4" fontId="7" fillId="0" borderId="9" xfId="1" applyNumberFormat="1" applyFont="1" applyFill="1" applyBorder="1" applyAlignment="1">
      <alignment horizontal="right"/>
    </xf>
    <xf numFmtId="0" fontId="11" fillId="0" borderId="8" xfId="0" applyFont="1" applyFill="1" applyBorder="1"/>
    <xf numFmtId="0" fontId="11" fillId="0" borderId="9" xfId="0" applyFont="1" applyFill="1" applyBorder="1"/>
    <xf numFmtId="4" fontId="11" fillId="0" borderId="10" xfId="0" applyNumberFormat="1" applyFont="1" applyFill="1" applyBorder="1"/>
    <xf numFmtId="4" fontId="11" fillId="0" borderId="9" xfId="0" applyNumberFormat="1" applyFont="1" applyFill="1" applyBorder="1"/>
    <xf numFmtId="4" fontId="7" fillId="0" borderId="9" xfId="2" applyNumberFormat="1" applyFont="1" applyFill="1" applyBorder="1"/>
    <xf numFmtId="4" fontId="1" fillId="0" borderId="22" xfId="1" applyNumberFormat="1" applyFont="1" applyFill="1" applyBorder="1"/>
    <xf numFmtId="4" fontId="7" fillId="0" borderId="4" xfId="1" applyNumberFormat="1" applyFont="1" applyFill="1" applyBorder="1"/>
    <xf numFmtId="4" fontId="7" fillId="0" borderId="12" xfId="1" applyNumberFormat="1" applyFont="1" applyFill="1" applyBorder="1"/>
    <xf numFmtId="4" fontId="5" fillId="0" borderId="8" xfId="1" applyNumberFormat="1" applyFont="1" applyFill="1" applyBorder="1"/>
    <xf numFmtId="1" fontId="5" fillId="0" borderId="9" xfId="1" applyNumberFormat="1" applyFont="1" applyFill="1" applyBorder="1" applyAlignment="1">
      <alignment horizontal="right"/>
    </xf>
    <xf numFmtId="1" fontId="5" fillId="0" borderId="8" xfId="1" applyNumberFormat="1" applyFont="1" applyFill="1" applyBorder="1" applyAlignment="1">
      <alignment horizontal="right"/>
    </xf>
    <xf numFmtId="4" fontId="5" fillId="0" borderId="8" xfId="1" applyNumberFormat="1" applyFont="1" applyFill="1" applyBorder="1" applyAlignment="1">
      <alignment horizontal="right"/>
    </xf>
    <xf numFmtId="4" fontId="4" fillId="0" borderId="13" xfId="1" applyNumberFormat="1" applyFont="1" applyFill="1" applyBorder="1"/>
    <xf numFmtId="4" fontId="5" fillId="0" borderId="10" xfId="1" applyNumberFormat="1" applyFont="1" applyFill="1" applyBorder="1" applyAlignment="1">
      <alignment horizontal="right"/>
    </xf>
    <xf numFmtId="1" fontId="7" fillId="0" borderId="9" xfId="1" applyNumberFormat="1" applyFont="1" applyFill="1" applyBorder="1" applyAlignment="1">
      <alignment horizontal="right"/>
    </xf>
    <xf numFmtId="4" fontId="7" fillId="0" borderId="5" xfId="1" applyNumberFormat="1" applyFont="1" applyFill="1" applyBorder="1" applyAlignment="1">
      <alignment horizontal="right"/>
    </xf>
    <xf numFmtId="4" fontId="7" fillId="0" borderId="4" xfId="1" applyNumberFormat="1" applyFont="1" applyFill="1" applyBorder="1" applyAlignment="1">
      <alignment horizontal="right"/>
    </xf>
    <xf numFmtId="4" fontId="7" fillId="0" borderId="12" xfId="1" applyNumberFormat="1" applyFont="1" applyFill="1" applyBorder="1" applyAlignment="1">
      <alignment horizontal="right"/>
    </xf>
    <xf numFmtId="1" fontId="4" fillId="0" borderId="9" xfId="1" applyNumberFormat="1" applyFont="1" applyFill="1" applyBorder="1" applyAlignment="1">
      <alignment horizontal="right"/>
    </xf>
    <xf numFmtId="1" fontId="4" fillId="0" borderId="8" xfId="1" applyNumberFormat="1" applyFont="1" applyFill="1" applyBorder="1" applyAlignment="1">
      <alignment horizontal="right"/>
    </xf>
    <xf numFmtId="4" fontId="4" fillId="0" borderId="4" xfId="2" applyNumberFormat="1" applyFont="1" applyFill="1" applyBorder="1"/>
    <xf numFmtId="4" fontId="4" fillId="0" borderId="22" xfId="2" applyNumberFormat="1" applyFont="1" applyFill="1" applyBorder="1"/>
    <xf numFmtId="1" fontId="1" fillId="0" borderId="9" xfId="1" applyNumberFormat="1" applyFont="1" applyFill="1" applyBorder="1" applyAlignment="1">
      <alignment horizontal="right"/>
    </xf>
    <xf numFmtId="1" fontId="1" fillId="0" borderId="8" xfId="1" applyNumberFormat="1" applyFont="1" applyFill="1" applyBorder="1" applyAlignment="1">
      <alignment horizontal="right"/>
    </xf>
    <xf numFmtId="4" fontId="1" fillId="0" borderId="5" xfId="1" applyNumberFormat="1" applyFont="1" applyFill="1" applyBorder="1" applyAlignment="1">
      <alignment horizontal="right"/>
    </xf>
    <xf numFmtId="4" fontId="1" fillId="0" borderId="4" xfId="2" applyNumberFormat="1" applyFont="1" applyFill="1" applyBorder="1"/>
    <xf numFmtId="1" fontId="4" fillId="0" borderId="9" xfId="1" applyNumberFormat="1" applyFont="1" applyFill="1" applyBorder="1"/>
    <xf numFmtId="4" fontId="4" fillId="0" borderId="8" xfId="2" applyNumberFormat="1" applyFont="1" applyFill="1" applyBorder="1"/>
    <xf numFmtId="4" fontId="4" fillId="0" borderId="13" xfId="2" applyNumberFormat="1" applyFont="1" applyFill="1" applyBorder="1"/>
    <xf numFmtId="4" fontId="4" fillId="0" borderId="10" xfId="2" applyNumberFormat="1" applyFont="1" applyFill="1" applyBorder="1"/>
    <xf numFmtId="4" fontId="7" fillId="0" borderId="10" xfId="2" applyNumberFormat="1" applyFont="1" applyFill="1" applyBorder="1"/>
    <xf numFmtId="1" fontId="1" fillId="0" borderId="9" xfId="1" applyNumberFormat="1" applyFont="1" applyFill="1" applyBorder="1"/>
    <xf numFmtId="1" fontId="5" fillId="0" borderId="9" xfId="1" applyNumberFormat="1" applyFont="1" applyFill="1" applyBorder="1"/>
    <xf numFmtId="1" fontId="5" fillId="0" borderId="8" xfId="1" applyNumberFormat="1" applyFont="1" applyFill="1" applyBorder="1"/>
    <xf numFmtId="4" fontId="5" fillId="0" borderId="13" xfId="2" applyNumberFormat="1" applyFont="1" applyFill="1" applyBorder="1"/>
    <xf numFmtId="4" fontId="1" fillId="0" borderId="8" xfId="1" applyNumberFormat="1" applyFont="1" applyFill="1" applyBorder="1"/>
    <xf numFmtId="4" fontId="1" fillId="0" borderId="10" xfId="1" applyNumberFormat="1" applyFont="1" applyFill="1" applyBorder="1"/>
    <xf numFmtId="4" fontId="7" fillId="0" borderId="15" xfId="1" applyNumberFormat="1" applyFont="1" applyFill="1" applyBorder="1"/>
    <xf numFmtId="4" fontId="1" fillId="0" borderId="18" xfId="1" applyNumberFormat="1" applyFont="1" applyFill="1" applyBorder="1"/>
    <xf numFmtId="4" fontId="5" fillId="0" borderId="11" xfId="1" applyNumberFormat="1" applyFont="1" applyFill="1" applyBorder="1"/>
    <xf numFmtId="1" fontId="5" fillId="0" borderId="14" xfId="1" applyNumberFormat="1" applyFont="1" applyFill="1" applyBorder="1"/>
    <xf numFmtId="4" fontId="7" fillId="0" borderId="11" xfId="1" applyNumberFormat="1" applyFont="1" applyFill="1" applyBorder="1"/>
    <xf numFmtId="1" fontId="7" fillId="0" borderId="14" xfId="1" applyNumberFormat="1" applyFont="1" applyFill="1" applyBorder="1"/>
    <xf numFmtId="4" fontId="7" fillId="0" borderId="8" xfId="1" applyNumberFormat="1" applyFont="1" applyFill="1" applyBorder="1" applyAlignment="1">
      <alignment horizontal="right"/>
    </xf>
    <xf numFmtId="4" fontId="7" fillId="0" borderId="16" xfId="1" applyNumberFormat="1" applyFont="1" applyFill="1" applyBorder="1"/>
    <xf numFmtId="1" fontId="7" fillId="0" borderId="15" xfId="1" applyNumberFormat="1" applyFont="1" applyFill="1" applyBorder="1"/>
    <xf numFmtId="0" fontId="1" fillId="0" borderId="8" xfId="1" applyFont="1" applyFill="1" applyBorder="1"/>
    <xf numFmtId="0" fontId="1" fillId="0" borderId="9" xfId="1" applyFont="1" applyFill="1" applyBorder="1"/>
    <xf numFmtId="1" fontId="7" fillId="0" borderId="18" xfId="1" applyNumberFormat="1" applyFont="1" applyFill="1" applyBorder="1"/>
    <xf numFmtId="4" fontId="7" fillId="0" borderId="0" xfId="1" applyNumberFormat="1" applyFont="1" applyFill="1" applyBorder="1"/>
    <xf numFmtId="4" fontId="1" fillId="0" borderId="16" xfId="1" applyNumberFormat="1" applyFont="1" applyFill="1" applyBorder="1"/>
    <xf numFmtId="1" fontId="7" fillId="0" borderId="16" xfId="1" applyNumberFormat="1" applyFont="1" applyFill="1" applyBorder="1"/>
    <xf numFmtId="4" fontId="1" fillId="0" borderId="19" xfId="1" applyNumberFormat="1" applyFont="1" applyFill="1" applyBorder="1"/>
    <xf numFmtId="4" fontId="7" fillId="0" borderId="25" xfId="1" applyNumberFormat="1" applyFont="1" applyFill="1" applyBorder="1"/>
    <xf numFmtId="4" fontId="7" fillId="0" borderId="21" xfId="1" applyNumberFormat="1" applyFont="1" applyFill="1" applyBorder="1"/>
    <xf numFmtId="4" fontId="7" fillId="0" borderId="27" xfId="1" applyNumberFormat="1" applyFont="1" applyFill="1" applyBorder="1"/>
    <xf numFmtId="4" fontId="7" fillId="0" borderId="20" xfId="2" applyNumberFormat="1" applyFont="1" applyFill="1" applyBorder="1"/>
    <xf numFmtId="4" fontId="1" fillId="0" borderId="23" xfId="1" applyNumberFormat="1" applyFont="1" applyFill="1" applyBorder="1"/>
    <xf numFmtId="4" fontId="8" fillId="0" borderId="0" xfId="1" applyNumberFormat="1" applyFont="1" applyFill="1" applyBorder="1"/>
    <xf numFmtId="4" fontId="7" fillId="0" borderId="24" xfId="1" applyNumberFormat="1" applyFont="1" applyFill="1" applyBorder="1"/>
    <xf numFmtId="4" fontId="1" fillId="0" borderId="20" xfId="1" applyNumberFormat="1" applyFont="1" applyFill="1" applyBorder="1"/>
    <xf numFmtId="4" fontId="8" fillId="0" borderId="3" xfId="1" applyNumberFormat="1" applyFont="1" applyFill="1" applyBorder="1"/>
    <xf numFmtId="4" fontId="8" fillId="0" borderId="21" xfId="1" applyNumberFormat="1" applyFont="1" applyFill="1" applyBorder="1"/>
    <xf numFmtId="4" fontId="7" fillId="0" borderId="28" xfId="1" applyNumberFormat="1" applyFont="1" applyFill="1" applyBorder="1"/>
    <xf numFmtId="1" fontId="7" fillId="0" borderId="29" xfId="1" applyNumberFormat="1" applyFont="1" applyFill="1" applyBorder="1" applyAlignment="1">
      <alignment horizontal="right"/>
    </xf>
    <xf numFmtId="4" fontId="7" fillId="0" borderId="17" xfId="1" applyNumberFormat="1" applyFont="1" applyFill="1" applyBorder="1"/>
    <xf numFmtId="1" fontId="7" fillId="0" borderId="11" xfId="1" applyNumberFormat="1" applyFont="1" applyFill="1" applyBorder="1"/>
    <xf numFmtId="1" fontId="7" fillId="0" borderId="11" xfId="1" applyNumberFormat="1" applyFont="1" applyFill="1" applyBorder="1" applyAlignment="1">
      <alignment horizontal="right"/>
    </xf>
    <xf numFmtId="0" fontId="12" fillId="0" borderId="32" xfId="0" applyFont="1" applyFill="1" applyBorder="1"/>
    <xf numFmtId="0" fontId="12" fillId="0" borderId="33" xfId="0" applyFont="1" applyFill="1" applyBorder="1"/>
    <xf numFmtId="0" fontId="12" fillId="0" borderId="0" xfId="0" applyFont="1" applyFill="1"/>
    <xf numFmtId="0" fontId="14" fillId="0" borderId="0" xfId="0" applyFont="1" applyFill="1"/>
    <xf numFmtId="0" fontId="13" fillId="0" borderId="0" xfId="0" applyFont="1" applyFill="1"/>
    <xf numFmtId="0" fontId="14" fillId="0" borderId="0" xfId="0" applyFont="1" applyFill="1" applyBorder="1"/>
    <xf numFmtId="4" fontId="14" fillId="0" borderId="0" xfId="0" applyNumberFormat="1" applyFont="1" applyFill="1" applyBorder="1"/>
    <xf numFmtId="4" fontId="13" fillId="0" borderId="0" xfId="0" applyNumberFormat="1" applyFont="1" applyFill="1" applyBorder="1"/>
    <xf numFmtId="4" fontId="15" fillId="0" borderId="0" xfId="0" applyNumberFormat="1" applyFont="1" applyFill="1"/>
    <xf numFmtId="4" fontId="16" fillId="0" borderId="0" xfId="0" applyNumberFormat="1" applyFont="1" applyFill="1" applyBorder="1"/>
    <xf numFmtId="4" fontId="15" fillId="0" borderId="0" xfId="0" applyNumberFormat="1" applyFont="1" applyFill="1" applyBorder="1"/>
    <xf numFmtId="0" fontId="15" fillId="0" borderId="0" xfId="0" applyFont="1" applyFill="1"/>
    <xf numFmtId="4" fontId="3" fillId="0" borderId="0" xfId="1" applyNumberFormat="1" applyFont="1" applyFill="1" applyAlignment="1">
      <alignment horizontal="center"/>
    </xf>
    <xf numFmtId="4" fontId="7" fillId="2" borderId="9" xfId="1" applyNumberFormat="1" applyFont="1" applyFill="1" applyBorder="1"/>
    <xf numFmtId="4" fontId="7" fillId="0" borderId="34" xfId="2" applyNumberFormat="1" applyFont="1" applyBorder="1"/>
    <xf numFmtId="0" fontId="0" fillId="0" borderId="11" xfId="0" applyBorder="1"/>
    <xf numFmtId="4" fontId="7" fillId="2" borderId="11" xfId="1" applyNumberFormat="1" applyFont="1" applyFill="1" applyBorder="1"/>
    <xf numFmtId="4" fontId="7" fillId="0" borderId="11" xfId="2" applyNumberFormat="1" applyFont="1" applyBorder="1"/>
    <xf numFmtId="4" fontId="7" fillId="2" borderId="11" xfId="2" applyNumberFormat="1" applyFont="1" applyFill="1" applyBorder="1"/>
    <xf numFmtId="4" fontId="7" fillId="2" borderId="5" xfId="1" applyNumberFormat="1" applyFont="1" applyFill="1" applyBorder="1"/>
    <xf numFmtId="4" fontId="7" fillId="2" borderId="5" xfId="1" applyNumberFormat="1" applyFont="1" applyFill="1" applyBorder="1" applyAlignment="1">
      <alignment horizontal="right"/>
    </xf>
    <xf numFmtId="4" fontId="7" fillId="0" borderId="34" xfId="1" applyNumberFormat="1" applyFont="1" applyFill="1" applyBorder="1"/>
    <xf numFmtId="4" fontId="7" fillId="2" borderId="34" xfId="1" applyNumberFormat="1" applyFont="1" applyFill="1" applyBorder="1"/>
    <xf numFmtId="4" fontId="1" fillId="2" borderId="11" xfId="2" applyNumberFormat="1" applyFont="1" applyFill="1" applyBorder="1"/>
    <xf numFmtId="4" fontId="7" fillId="2" borderId="15" xfId="1" applyNumberFormat="1" applyFont="1" applyFill="1" applyBorder="1"/>
    <xf numFmtId="4" fontId="7" fillId="0" borderId="35" xfId="2" applyNumberFormat="1" applyFont="1" applyBorder="1"/>
    <xf numFmtId="4" fontId="4" fillId="0" borderId="0" xfId="1" applyNumberFormat="1" applyFont="1" applyBorder="1"/>
    <xf numFmtId="4" fontId="0" fillId="0" borderId="11" xfId="0" applyNumberFormat="1" applyBorder="1"/>
    <xf numFmtId="4" fontId="1" fillId="2" borderId="5" xfId="2" applyNumberFormat="1" applyFont="1" applyFill="1" applyBorder="1"/>
    <xf numFmtId="4" fontId="1" fillId="2" borderId="34" xfId="2" applyNumberFormat="1" applyFont="1" applyFill="1" applyBorder="1"/>
    <xf numFmtId="4" fontId="7" fillId="2" borderId="4" xfId="1" applyNumberFormat="1" applyFont="1" applyFill="1" applyBorder="1" applyAlignment="1">
      <alignment horizontal="right"/>
    </xf>
    <xf numFmtId="4" fontId="1" fillId="0" borderId="34" xfId="2" applyNumberFormat="1" applyFont="1" applyFill="1" applyBorder="1"/>
    <xf numFmtId="4" fontId="7" fillId="0" borderId="14" xfId="1" applyNumberFormat="1" applyFont="1" applyFill="1" applyBorder="1"/>
    <xf numFmtId="4" fontId="7" fillId="0" borderId="14" xfId="2" applyNumberFormat="1" applyFont="1" applyBorder="1"/>
    <xf numFmtId="4" fontId="1" fillId="0" borderId="15" xfId="1" applyNumberFormat="1" applyBorder="1"/>
    <xf numFmtId="4" fontId="7" fillId="0" borderId="34" xfId="2" applyNumberFormat="1" applyFont="1" applyFill="1" applyBorder="1"/>
    <xf numFmtId="4" fontId="7" fillId="2" borderId="9" xfId="1" applyNumberFormat="1" applyFont="1" applyFill="1" applyBorder="1" applyAlignment="1">
      <alignment horizontal="right"/>
    </xf>
    <xf numFmtId="4" fontId="1" fillId="0" borderId="36" xfId="0" applyNumberFormat="1" applyFont="1" applyFill="1" applyBorder="1"/>
    <xf numFmtId="4" fontId="7" fillId="2" borderId="8" xfId="1" applyNumberFormat="1" applyFont="1" applyFill="1" applyBorder="1"/>
    <xf numFmtId="0" fontId="0" fillId="0" borderId="14" xfId="0" applyBorder="1"/>
    <xf numFmtId="4" fontId="7" fillId="2" borderId="14" xfId="1" applyNumberFormat="1" applyFont="1" applyFill="1" applyBorder="1"/>
    <xf numFmtId="4" fontId="7" fillId="2" borderId="4" xfId="1" applyNumberFormat="1" applyFont="1" applyFill="1" applyBorder="1"/>
    <xf numFmtId="4" fontId="5" fillId="0" borderId="4" xfId="2" applyNumberFormat="1" applyFont="1" applyFill="1" applyBorder="1"/>
    <xf numFmtId="4" fontId="1" fillId="2" borderId="14" xfId="2" applyNumberFormat="1" applyFont="1" applyFill="1" applyBorder="1"/>
    <xf numFmtId="4" fontId="7" fillId="2" borderId="18" xfId="1" applyNumberFormat="1" applyFont="1" applyFill="1" applyBorder="1"/>
    <xf numFmtId="4" fontId="5" fillId="0" borderId="22" xfId="2" applyNumberFormat="1" applyFont="1" applyFill="1" applyBorder="1"/>
    <xf numFmtId="4" fontId="7" fillId="0" borderId="5" xfId="2" applyNumberFormat="1" applyFont="1" applyBorder="1"/>
    <xf numFmtId="0" fontId="0" fillId="0" borderId="9" xfId="0" applyBorder="1"/>
    <xf numFmtId="4" fontId="7" fillId="0" borderId="9" xfId="2" applyNumberFormat="1" applyFont="1" applyBorder="1"/>
    <xf numFmtId="4" fontId="7" fillId="2" borderId="9" xfId="2" applyNumberFormat="1" applyFont="1" applyFill="1" applyBorder="1"/>
    <xf numFmtId="4" fontId="7" fillId="0" borderId="15" xfId="2" applyNumberFormat="1" applyFont="1" applyBorder="1"/>
    <xf numFmtId="4" fontId="7" fillId="2" borderId="12" xfId="1" applyNumberFormat="1" applyFont="1" applyFill="1" applyBorder="1"/>
    <xf numFmtId="4" fontId="7" fillId="2" borderId="5" xfId="2" applyNumberFormat="1" applyFont="1" applyFill="1" applyBorder="1"/>
    <xf numFmtId="4" fontId="1" fillId="0" borderId="37" xfId="0" applyNumberFormat="1" applyFont="1" applyFill="1" applyBorder="1"/>
    <xf numFmtId="4" fontId="1" fillId="0" borderId="38" xfId="0" applyNumberFormat="1" applyFont="1" applyFill="1" applyBorder="1"/>
    <xf numFmtId="4" fontId="7" fillId="3" borderId="9" xfId="1" applyNumberFormat="1" applyFont="1" applyFill="1" applyBorder="1"/>
    <xf numFmtId="1" fontId="5" fillId="0" borderId="5" xfId="1" applyNumberFormat="1" applyFont="1" applyFill="1" applyBorder="1"/>
    <xf numFmtId="4" fontId="1" fillId="3" borderId="9" xfId="1" applyNumberFormat="1" applyFont="1" applyFill="1" applyBorder="1"/>
    <xf numFmtId="0" fontId="17" fillId="0" borderId="0" xfId="1" applyFont="1" applyFill="1"/>
    <xf numFmtId="4" fontId="18" fillId="0" borderId="0" xfId="1" applyNumberFormat="1" applyFont="1" applyFill="1" applyAlignment="1">
      <alignment horizontal="center"/>
    </xf>
    <xf numFmtId="4" fontId="19" fillId="0" borderId="0" xfId="1" applyNumberFormat="1" applyFont="1" applyFill="1"/>
    <xf numFmtId="4" fontId="17" fillId="0" borderId="0" xfId="1" applyNumberFormat="1" applyFont="1" applyFill="1"/>
    <xf numFmtId="164" fontId="20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21" fillId="0" borderId="0" xfId="1" applyNumberFormat="1" applyFont="1" applyFill="1" applyBorder="1"/>
    <xf numFmtId="4" fontId="22" fillId="0" borderId="0" xfId="2" applyNumberFormat="1" applyFont="1" applyFill="1" applyBorder="1"/>
    <xf numFmtId="4" fontId="23" fillId="0" borderId="0" xfId="2" applyNumberFormat="1" applyFont="1" applyFill="1" applyBorder="1" applyAlignment="1">
      <alignment horizontal="center"/>
    </xf>
    <xf numFmtId="0" fontId="24" fillId="0" borderId="0" xfId="0" applyFont="1" applyFill="1"/>
    <xf numFmtId="4" fontId="5" fillId="0" borderId="21" xfId="1" applyNumberFormat="1" applyFont="1" applyFill="1" applyBorder="1"/>
    <xf numFmtId="49" fontId="8" fillId="0" borderId="0" xfId="1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" fontId="3" fillId="0" borderId="0" xfId="1" applyNumberFormat="1" applyFont="1" applyFill="1" applyAlignment="1">
      <alignment horizontal="center"/>
    </xf>
    <xf numFmtId="4" fontId="4" fillId="0" borderId="0" xfId="1" applyNumberFormat="1" applyFont="1" applyFill="1" applyAlignment="1">
      <alignment horizontal="center"/>
    </xf>
  </cellXfs>
  <cellStyles count="3">
    <cellStyle name="Normal" xfId="0" builtinId="0"/>
    <cellStyle name="Normal 2" xfId="1"/>
    <cellStyle name="Virgulă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24"/>
  <sheetViews>
    <sheetView tabSelected="1" topLeftCell="A70" workbookViewId="0">
      <selection activeCell="F90" sqref="F90"/>
    </sheetView>
  </sheetViews>
  <sheetFormatPr defaultRowHeight="15" x14ac:dyDescent="0.25"/>
  <cols>
    <col min="1" max="1" width="7.28515625" style="38" customWidth="1"/>
    <col min="2" max="2" width="27.5703125" style="38" customWidth="1"/>
    <col min="3" max="3" width="5.85546875" style="38" customWidth="1"/>
    <col min="4" max="4" width="23.28515625" style="38" customWidth="1"/>
    <col min="5" max="5" width="15" style="38" customWidth="1"/>
    <col min="6" max="6" width="15.5703125" style="38" customWidth="1"/>
    <col min="7" max="7" width="14.5703125" style="38" customWidth="1"/>
    <col min="8" max="8" width="10" style="38" customWidth="1"/>
    <col min="9" max="9" width="30.5703125" style="38" customWidth="1"/>
    <col min="10" max="10" width="13" style="38" customWidth="1"/>
    <col min="11" max="11" width="18.85546875" style="37" customWidth="1"/>
    <col min="12" max="12" width="14.42578125" style="38" customWidth="1"/>
    <col min="13" max="13" width="14.28515625" style="38" customWidth="1"/>
    <col min="14" max="14" width="16.42578125" style="38" customWidth="1"/>
    <col min="15" max="15" width="8" style="144" customWidth="1"/>
    <col min="16" max="16" width="5.140625" style="38" customWidth="1"/>
    <col min="17" max="17" width="32.28515625" style="38" customWidth="1"/>
    <col min="18" max="18" width="7.28515625" style="38" customWidth="1"/>
    <col min="19" max="19" width="17.7109375" style="37" customWidth="1"/>
    <col min="20" max="20" width="13.85546875" style="38" customWidth="1"/>
    <col min="21" max="21" width="15.28515625" style="38" customWidth="1"/>
    <col min="22" max="22" width="15.7109375" style="38" customWidth="1"/>
    <col min="23" max="23" width="9.140625" style="144"/>
    <col min="24" max="247" width="9.140625" style="38"/>
    <col min="248" max="248" width="7.28515625" style="38" customWidth="1"/>
    <col min="249" max="249" width="25.5703125" style="38" customWidth="1"/>
    <col min="250" max="250" width="5.85546875" style="38" customWidth="1"/>
    <col min="251" max="251" width="15" style="38" customWidth="1"/>
    <col min="252" max="252" width="12.42578125" style="38" customWidth="1"/>
    <col min="253" max="253" width="13.42578125" style="38" customWidth="1"/>
    <col min="254" max="254" width="11.140625" style="38" customWidth="1"/>
    <col min="255" max="255" width="10" style="38" customWidth="1"/>
    <col min="256" max="256" width="30.5703125" style="38" customWidth="1"/>
    <col min="257" max="257" width="13" style="38" customWidth="1"/>
    <col min="258" max="258" width="14.42578125" style="38" customWidth="1"/>
    <col min="259" max="259" width="14.140625" style="38" customWidth="1"/>
    <col min="260" max="260" width="12.42578125" style="38" customWidth="1"/>
    <col min="261" max="261" width="12.85546875" style="38" customWidth="1"/>
    <col min="262" max="262" width="8" style="38" customWidth="1"/>
    <col min="263" max="263" width="5.140625" style="38" customWidth="1"/>
    <col min="264" max="264" width="32.28515625" style="38" customWidth="1"/>
    <col min="265" max="265" width="7.28515625" style="38" customWidth="1"/>
    <col min="266" max="266" width="13.85546875" style="38" customWidth="1"/>
    <col min="267" max="267" width="7.42578125" style="38" customWidth="1"/>
    <col min="268" max="268" width="15.28515625" style="38" customWidth="1"/>
    <col min="269" max="269" width="13" style="38" customWidth="1"/>
    <col min="270" max="274" width="0" style="38" hidden="1" customWidth="1"/>
    <col min="275" max="503" width="9.140625" style="38"/>
    <col min="504" max="504" width="7.28515625" style="38" customWidth="1"/>
    <col min="505" max="505" width="25.5703125" style="38" customWidth="1"/>
    <col min="506" max="506" width="5.85546875" style="38" customWidth="1"/>
    <col min="507" max="507" width="15" style="38" customWidth="1"/>
    <col min="508" max="508" width="12.42578125" style="38" customWidth="1"/>
    <col min="509" max="509" width="13.42578125" style="38" customWidth="1"/>
    <col min="510" max="510" width="11.140625" style="38" customWidth="1"/>
    <col min="511" max="511" width="10" style="38" customWidth="1"/>
    <col min="512" max="512" width="30.5703125" style="38" customWidth="1"/>
    <col min="513" max="513" width="13" style="38" customWidth="1"/>
    <col min="514" max="514" width="14.42578125" style="38" customWidth="1"/>
    <col min="515" max="515" width="14.140625" style="38" customWidth="1"/>
    <col min="516" max="516" width="12.42578125" style="38" customWidth="1"/>
    <col min="517" max="517" width="12.85546875" style="38" customWidth="1"/>
    <col min="518" max="518" width="8" style="38" customWidth="1"/>
    <col min="519" max="519" width="5.140625" style="38" customWidth="1"/>
    <col min="520" max="520" width="32.28515625" style="38" customWidth="1"/>
    <col min="521" max="521" width="7.28515625" style="38" customWidth="1"/>
    <col min="522" max="522" width="13.85546875" style="38" customWidth="1"/>
    <col min="523" max="523" width="7.42578125" style="38" customWidth="1"/>
    <col min="524" max="524" width="15.28515625" style="38" customWidth="1"/>
    <col min="525" max="525" width="13" style="38" customWidth="1"/>
    <col min="526" max="530" width="0" style="38" hidden="1" customWidth="1"/>
    <col min="531" max="759" width="9.140625" style="38"/>
    <col min="760" max="760" width="7.28515625" style="38" customWidth="1"/>
    <col min="761" max="761" width="25.5703125" style="38" customWidth="1"/>
    <col min="762" max="762" width="5.85546875" style="38" customWidth="1"/>
    <col min="763" max="763" width="15" style="38" customWidth="1"/>
    <col min="764" max="764" width="12.42578125" style="38" customWidth="1"/>
    <col min="765" max="765" width="13.42578125" style="38" customWidth="1"/>
    <col min="766" max="766" width="11.140625" style="38" customWidth="1"/>
    <col min="767" max="767" width="10" style="38" customWidth="1"/>
    <col min="768" max="768" width="30.5703125" style="38" customWidth="1"/>
    <col min="769" max="769" width="13" style="38" customWidth="1"/>
    <col min="770" max="770" width="14.42578125" style="38" customWidth="1"/>
    <col min="771" max="771" width="14.140625" style="38" customWidth="1"/>
    <col min="772" max="772" width="12.42578125" style="38" customWidth="1"/>
    <col min="773" max="773" width="12.85546875" style="38" customWidth="1"/>
    <col min="774" max="774" width="8" style="38" customWidth="1"/>
    <col min="775" max="775" width="5.140625" style="38" customWidth="1"/>
    <col min="776" max="776" width="32.28515625" style="38" customWidth="1"/>
    <col min="777" max="777" width="7.28515625" style="38" customWidth="1"/>
    <col min="778" max="778" width="13.85546875" style="38" customWidth="1"/>
    <col min="779" max="779" width="7.42578125" style="38" customWidth="1"/>
    <col min="780" max="780" width="15.28515625" style="38" customWidth="1"/>
    <col min="781" max="781" width="13" style="38" customWidth="1"/>
    <col min="782" max="786" width="0" style="38" hidden="1" customWidth="1"/>
    <col min="787" max="1015" width="9.140625" style="38"/>
    <col min="1016" max="1016" width="7.28515625" style="38" customWidth="1"/>
    <col min="1017" max="1017" width="25.5703125" style="38" customWidth="1"/>
    <col min="1018" max="1018" width="5.85546875" style="38" customWidth="1"/>
    <col min="1019" max="1019" width="15" style="38" customWidth="1"/>
    <col min="1020" max="1020" width="12.42578125" style="38" customWidth="1"/>
    <col min="1021" max="1021" width="13.42578125" style="38" customWidth="1"/>
    <col min="1022" max="1022" width="11.140625" style="38" customWidth="1"/>
    <col min="1023" max="1023" width="10" style="38" customWidth="1"/>
    <col min="1024" max="1024" width="30.5703125" style="38" customWidth="1"/>
    <col min="1025" max="1025" width="13" style="38" customWidth="1"/>
    <col min="1026" max="1026" width="14.42578125" style="38" customWidth="1"/>
    <col min="1027" max="1027" width="14.140625" style="38" customWidth="1"/>
    <col min="1028" max="1028" width="12.42578125" style="38" customWidth="1"/>
    <col min="1029" max="1029" width="12.85546875" style="38" customWidth="1"/>
    <col min="1030" max="1030" width="8" style="38" customWidth="1"/>
    <col min="1031" max="1031" width="5.140625" style="38" customWidth="1"/>
    <col min="1032" max="1032" width="32.28515625" style="38" customWidth="1"/>
    <col min="1033" max="1033" width="7.28515625" style="38" customWidth="1"/>
    <col min="1034" max="1034" width="13.85546875" style="38" customWidth="1"/>
    <col min="1035" max="1035" width="7.42578125" style="38" customWidth="1"/>
    <col min="1036" max="1036" width="15.28515625" style="38" customWidth="1"/>
    <col min="1037" max="1037" width="13" style="38" customWidth="1"/>
    <col min="1038" max="1042" width="0" style="38" hidden="1" customWidth="1"/>
    <col min="1043" max="1271" width="9.140625" style="38"/>
    <col min="1272" max="1272" width="7.28515625" style="38" customWidth="1"/>
    <col min="1273" max="1273" width="25.5703125" style="38" customWidth="1"/>
    <col min="1274" max="1274" width="5.85546875" style="38" customWidth="1"/>
    <col min="1275" max="1275" width="15" style="38" customWidth="1"/>
    <col min="1276" max="1276" width="12.42578125" style="38" customWidth="1"/>
    <col min="1277" max="1277" width="13.42578125" style="38" customWidth="1"/>
    <col min="1278" max="1278" width="11.140625" style="38" customWidth="1"/>
    <col min="1279" max="1279" width="10" style="38" customWidth="1"/>
    <col min="1280" max="1280" width="30.5703125" style="38" customWidth="1"/>
    <col min="1281" max="1281" width="13" style="38" customWidth="1"/>
    <col min="1282" max="1282" width="14.42578125" style="38" customWidth="1"/>
    <col min="1283" max="1283" width="14.140625" style="38" customWidth="1"/>
    <col min="1284" max="1284" width="12.42578125" style="38" customWidth="1"/>
    <col min="1285" max="1285" width="12.85546875" style="38" customWidth="1"/>
    <col min="1286" max="1286" width="8" style="38" customWidth="1"/>
    <col min="1287" max="1287" width="5.140625" style="38" customWidth="1"/>
    <col min="1288" max="1288" width="32.28515625" style="38" customWidth="1"/>
    <col min="1289" max="1289" width="7.28515625" style="38" customWidth="1"/>
    <col min="1290" max="1290" width="13.85546875" style="38" customWidth="1"/>
    <col min="1291" max="1291" width="7.42578125" style="38" customWidth="1"/>
    <col min="1292" max="1292" width="15.28515625" style="38" customWidth="1"/>
    <col min="1293" max="1293" width="13" style="38" customWidth="1"/>
    <col min="1294" max="1298" width="0" style="38" hidden="1" customWidth="1"/>
    <col min="1299" max="1527" width="9.140625" style="38"/>
    <col min="1528" max="1528" width="7.28515625" style="38" customWidth="1"/>
    <col min="1529" max="1529" width="25.5703125" style="38" customWidth="1"/>
    <col min="1530" max="1530" width="5.85546875" style="38" customWidth="1"/>
    <col min="1531" max="1531" width="15" style="38" customWidth="1"/>
    <col min="1532" max="1532" width="12.42578125" style="38" customWidth="1"/>
    <col min="1533" max="1533" width="13.42578125" style="38" customWidth="1"/>
    <col min="1534" max="1534" width="11.140625" style="38" customWidth="1"/>
    <col min="1535" max="1535" width="10" style="38" customWidth="1"/>
    <col min="1536" max="1536" width="30.5703125" style="38" customWidth="1"/>
    <col min="1537" max="1537" width="13" style="38" customWidth="1"/>
    <col min="1538" max="1538" width="14.42578125" style="38" customWidth="1"/>
    <col min="1539" max="1539" width="14.140625" style="38" customWidth="1"/>
    <col min="1540" max="1540" width="12.42578125" style="38" customWidth="1"/>
    <col min="1541" max="1541" width="12.85546875" style="38" customWidth="1"/>
    <col min="1542" max="1542" width="8" style="38" customWidth="1"/>
    <col min="1543" max="1543" width="5.140625" style="38" customWidth="1"/>
    <col min="1544" max="1544" width="32.28515625" style="38" customWidth="1"/>
    <col min="1545" max="1545" width="7.28515625" style="38" customWidth="1"/>
    <col min="1546" max="1546" width="13.85546875" style="38" customWidth="1"/>
    <col min="1547" max="1547" width="7.42578125" style="38" customWidth="1"/>
    <col min="1548" max="1548" width="15.28515625" style="38" customWidth="1"/>
    <col min="1549" max="1549" width="13" style="38" customWidth="1"/>
    <col min="1550" max="1554" width="0" style="38" hidden="1" customWidth="1"/>
    <col min="1555" max="1783" width="9.140625" style="38"/>
    <col min="1784" max="1784" width="7.28515625" style="38" customWidth="1"/>
    <col min="1785" max="1785" width="25.5703125" style="38" customWidth="1"/>
    <col min="1786" max="1786" width="5.85546875" style="38" customWidth="1"/>
    <col min="1787" max="1787" width="15" style="38" customWidth="1"/>
    <col min="1788" max="1788" width="12.42578125" style="38" customWidth="1"/>
    <col min="1789" max="1789" width="13.42578125" style="38" customWidth="1"/>
    <col min="1790" max="1790" width="11.140625" style="38" customWidth="1"/>
    <col min="1791" max="1791" width="10" style="38" customWidth="1"/>
    <col min="1792" max="1792" width="30.5703125" style="38" customWidth="1"/>
    <col min="1793" max="1793" width="13" style="38" customWidth="1"/>
    <col min="1794" max="1794" width="14.42578125" style="38" customWidth="1"/>
    <col min="1795" max="1795" width="14.140625" style="38" customWidth="1"/>
    <col min="1796" max="1796" width="12.42578125" style="38" customWidth="1"/>
    <col min="1797" max="1797" width="12.85546875" style="38" customWidth="1"/>
    <col min="1798" max="1798" width="8" style="38" customWidth="1"/>
    <col min="1799" max="1799" width="5.140625" style="38" customWidth="1"/>
    <col min="1800" max="1800" width="32.28515625" style="38" customWidth="1"/>
    <col min="1801" max="1801" width="7.28515625" style="38" customWidth="1"/>
    <col min="1802" max="1802" width="13.85546875" style="38" customWidth="1"/>
    <col min="1803" max="1803" width="7.42578125" style="38" customWidth="1"/>
    <col min="1804" max="1804" width="15.28515625" style="38" customWidth="1"/>
    <col min="1805" max="1805" width="13" style="38" customWidth="1"/>
    <col min="1806" max="1810" width="0" style="38" hidden="1" customWidth="1"/>
    <col min="1811" max="2039" width="9.140625" style="38"/>
    <col min="2040" max="2040" width="7.28515625" style="38" customWidth="1"/>
    <col min="2041" max="2041" width="25.5703125" style="38" customWidth="1"/>
    <col min="2042" max="2042" width="5.85546875" style="38" customWidth="1"/>
    <col min="2043" max="2043" width="15" style="38" customWidth="1"/>
    <col min="2044" max="2044" width="12.42578125" style="38" customWidth="1"/>
    <col min="2045" max="2045" width="13.42578125" style="38" customWidth="1"/>
    <col min="2046" max="2046" width="11.140625" style="38" customWidth="1"/>
    <col min="2047" max="2047" width="10" style="38" customWidth="1"/>
    <col min="2048" max="2048" width="30.5703125" style="38" customWidth="1"/>
    <col min="2049" max="2049" width="13" style="38" customWidth="1"/>
    <col min="2050" max="2050" width="14.42578125" style="38" customWidth="1"/>
    <col min="2051" max="2051" width="14.140625" style="38" customWidth="1"/>
    <col min="2052" max="2052" width="12.42578125" style="38" customWidth="1"/>
    <col min="2053" max="2053" width="12.85546875" style="38" customWidth="1"/>
    <col min="2054" max="2054" width="8" style="38" customWidth="1"/>
    <col min="2055" max="2055" width="5.140625" style="38" customWidth="1"/>
    <col min="2056" max="2056" width="32.28515625" style="38" customWidth="1"/>
    <col min="2057" max="2057" width="7.28515625" style="38" customWidth="1"/>
    <col min="2058" max="2058" width="13.85546875" style="38" customWidth="1"/>
    <col min="2059" max="2059" width="7.42578125" style="38" customWidth="1"/>
    <col min="2060" max="2060" width="15.28515625" style="38" customWidth="1"/>
    <col min="2061" max="2061" width="13" style="38" customWidth="1"/>
    <col min="2062" max="2066" width="0" style="38" hidden="1" customWidth="1"/>
    <col min="2067" max="2295" width="9.140625" style="38"/>
    <col min="2296" max="2296" width="7.28515625" style="38" customWidth="1"/>
    <col min="2297" max="2297" width="25.5703125" style="38" customWidth="1"/>
    <col min="2298" max="2298" width="5.85546875" style="38" customWidth="1"/>
    <col min="2299" max="2299" width="15" style="38" customWidth="1"/>
    <col min="2300" max="2300" width="12.42578125" style="38" customWidth="1"/>
    <col min="2301" max="2301" width="13.42578125" style="38" customWidth="1"/>
    <col min="2302" max="2302" width="11.140625" style="38" customWidth="1"/>
    <col min="2303" max="2303" width="10" style="38" customWidth="1"/>
    <col min="2304" max="2304" width="30.5703125" style="38" customWidth="1"/>
    <col min="2305" max="2305" width="13" style="38" customWidth="1"/>
    <col min="2306" max="2306" width="14.42578125" style="38" customWidth="1"/>
    <col min="2307" max="2307" width="14.140625" style="38" customWidth="1"/>
    <col min="2308" max="2308" width="12.42578125" style="38" customWidth="1"/>
    <col min="2309" max="2309" width="12.85546875" style="38" customWidth="1"/>
    <col min="2310" max="2310" width="8" style="38" customWidth="1"/>
    <col min="2311" max="2311" width="5.140625" style="38" customWidth="1"/>
    <col min="2312" max="2312" width="32.28515625" style="38" customWidth="1"/>
    <col min="2313" max="2313" width="7.28515625" style="38" customWidth="1"/>
    <col min="2314" max="2314" width="13.85546875" style="38" customWidth="1"/>
    <col min="2315" max="2315" width="7.42578125" style="38" customWidth="1"/>
    <col min="2316" max="2316" width="15.28515625" style="38" customWidth="1"/>
    <col min="2317" max="2317" width="13" style="38" customWidth="1"/>
    <col min="2318" max="2322" width="0" style="38" hidden="1" customWidth="1"/>
    <col min="2323" max="2551" width="9.140625" style="38"/>
    <col min="2552" max="2552" width="7.28515625" style="38" customWidth="1"/>
    <col min="2553" max="2553" width="25.5703125" style="38" customWidth="1"/>
    <col min="2554" max="2554" width="5.85546875" style="38" customWidth="1"/>
    <col min="2555" max="2555" width="15" style="38" customWidth="1"/>
    <col min="2556" max="2556" width="12.42578125" style="38" customWidth="1"/>
    <col min="2557" max="2557" width="13.42578125" style="38" customWidth="1"/>
    <col min="2558" max="2558" width="11.140625" style="38" customWidth="1"/>
    <col min="2559" max="2559" width="10" style="38" customWidth="1"/>
    <col min="2560" max="2560" width="30.5703125" style="38" customWidth="1"/>
    <col min="2561" max="2561" width="13" style="38" customWidth="1"/>
    <col min="2562" max="2562" width="14.42578125" style="38" customWidth="1"/>
    <col min="2563" max="2563" width="14.140625" style="38" customWidth="1"/>
    <col min="2564" max="2564" width="12.42578125" style="38" customWidth="1"/>
    <col min="2565" max="2565" width="12.85546875" style="38" customWidth="1"/>
    <col min="2566" max="2566" width="8" style="38" customWidth="1"/>
    <col min="2567" max="2567" width="5.140625" style="38" customWidth="1"/>
    <col min="2568" max="2568" width="32.28515625" style="38" customWidth="1"/>
    <col min="2569" max="2569" width="7.28515625" style="38" customWidth="1"/>
    <col min="2570" max="2570" width="13.85546875" style="38" customWidth="1"/>
    <col min="2571" max="2571" width="7.42578125" style="38" customWidth="1"/>
    <col min="2572" max="2572" width="15.28515625" style="38" customWidth="1"/>
    <col min="2573" max="2573" width="13" style="38" customWidth="1"/>
    <col min="2574" max="2578" width="0" style="38" hidden="1" customWidth="1"/>
    <col min="2579" max="2807" width="9.140625" style="38"/>
    <col min="2808" max="2808" width="7.28515625" style="38" customWidth="1"/>
    <col min="2809" max="2809" width="25.5703125" style="38" customWidth="1"/>
    <col min="2810" max="2810" width="5.85546875" style="38" customWidth="1"/>
    <col min="2811" max="2811" width="15" style="38" customWidth="1"/>
    <col min="2812" max="2812" width="12.42578125" style="38" customWidth="1"/>
    <col min="2813" max="2813" width="13.42578125" style="38" customWidth="1"/>
    <col min="2814" max="2814" width="11.140625" style="38" customWidth="1"/>
    <col min="2815" max="2815" width="10" style="38" customWidth="1"/>
    <col min="2816" max="2816" width="30.5703125" style="38" customWidth="1"/>
    <col min="2817" max="2817" width="13" style="38" customWidth="1"/>
    <col min="2818" max="2818" width="14.42578125" style="38" customWidth="1"/>
    <col min="2819" max="2819" width="14.140625" style="38" customWidth="1"/>
    <col min="2820" max="2820" width="12.42578125" style="38" customWidth="1"/>
    <col min="2821" max="2821" width="12.85546875" style="38" customWidth="1"/>
    <col min="2822" max="2822" width="8" style="38" customWidth="1"/>
    <col min="2823" max="2823" width="5.140625" style="38" customWidth="1"/>
    <col min="2824" max="2824" width="32.28515625" style="38" customWidth="1"/>
    <col min="2825" max="2825" width="7.28515625" style="38" customWidth="1"/>
    <col min="2826" max="2826" width="13.85546875" style="38" customWidth="1"/>
    <col min="2827" max="2827" width="7.42578125" style="38" customWidth="1"/>
    <col min="2828" max="2828" width="15.28515625" style="38" customWidth="1"/>
    <col min="2829" max="2829" width="13" style="38" customWidth="1"/>
    <col min="2830" max="2834" width="0" style="38" hidden="1" customWidth="1"/>
    <col min="2835" max="3063" width="9.140625" style="38"/>
    <col min="3064" max="3064" width="7.28515625" style="38" customWidth="1"/>
    <col min="3065" max="3065" width="25.5703125" style="38" customWidth="1"/>
    <col min="3066" max="3066" width="5.85546875" style="38" customWidth="1"/>
    <col min="3067" max="3067" width="15" style="38" customWidth="1"/>
    <col min="3068" max="3068" width="12.42578125" style="38" customWidth="1"/>
    <col min="3069" max="3069" width="13.42578125" style="38" customWidth="1"/>
    <col min="3070" max="3070" width="11.140625" style="38" customWidth="1"/>
    <col min="3071" max="3071" width="10" style="38" customWidth="1"/>
    <col min="3072" max="3072" width="30.5703125" style="38" customWidth="1"/>
    <col min="3073" max="3073" width="13" style="38" customWidth="1"/>
    <col min="3074" max="3074" width="14.42578125" style="38" customWidth="1"/>
    <col min="3075" max="3075" width="14.140625" style="38" customWidth="1"/>
    <col min="3076" max="3076" width="12.42578125" style="38" customWidth="1"/>
    <col min="3077" max="3077" width="12.85546875" style="38" customWidth="1"/>
    <col min="3078" max="3078" width="8" style="38" customWidth="1"/>
    <col min="3079" max="3079" width="5.140625" style="38" customWidth="1"/>
    <col min="3080" max="3080" width="32.28515625" style="38" customWidth="1"/>
    <col min="3081" max="3081" width="7.28515625" style="38" customWidth="1"/>
    <col min="3082" max="3082" width="13.85546875" style="38" customWidth="1"/>
    <col min="3083" max="3083" width="7.42578125" style="38" customWidth="1"/>
    <col min="3084" max="3084" width="15.28515625" style="38" customWidth="1"/>
    <col min="3085" max="3085" width="13" style="38" customWidth="1"/>
    <col min="3086" max="3090" width="0" style="38" hidden="1" customWidth="1"/>
    <col min="3091" max="3319" width="9.140625" style="38"/>
    <col min="3320" max="3320" width="7.28515625" style="38" customWidth="1"/>
    <col min="3321" max="3321" width="25.5703125" style="38" customWidth="1"/>
    <col min="3322" max="3322" width="5.85546875" style="38" customWidth="1"/>
    <col min="3323" max="3323" width="15" style="38" customWidth="1"/>
    <col min="3324" max="3324" width="12.42578125" style="38" customWidth="1"/>
    <col min="3325" max="3325" width="13.42578125" style="38" customWidth="1"/>
    <col min="3326" max="3326" width="11.140625" style="38" customWidth="1"/>
    <col min="3327" max="3327" width="10" style="38" customWidth="1"/>
    <col min="3328" max="3328" width="30.5703125" style="38" customWidth="1"/>
    <col min="3329" max="3329" width="13" style="38" customWidth="1"/>
    <col min="3330" max="3330" width="14.42578125" style="38" customWidth="1"/>
    <col min="3331" max="3331" width="14.140625" style="38" customWidth="1"/>
    <col min="3332" max="3332" width="12.42578125" style="38" customWidth="1"/>
    <col min="3333" max="3333" width="12.85546875" style="38" customWidth="1"/>
    <col min="3334" max="3334" width="8" style="38" customWidth="1"/>
    <col min="3335" max="3335" width="5.140625" style="38" customWidth="1"/>
    <col min="3336" max="3336" width="32.28515625" style="38" customWidth="1"/>
    <col min="3337" max="3337" width="7.28515625" style="38" customWidth="1"/>
    <col min="3338" max="3338" width="13.85546875" style="38" customWidth="1"/>
    <col min="3339" max="3339" width="7.42578125" style="38" customWidth="1"/>
    <col min="3340" max="3340" width="15.28515625" style="38" customWidth="1"/>
    <col min="3341" max="3341" width="13" style="38" customWidth="1"/>
    <col min="3342" max="3346" width="0" style="38" hidden="1" customWidth="1"/>
    <col min="3347" max="3575" width="9.140625" style="38"/>
    <col min="3576" max="3576" width="7.28515625" style="38" customWidth="1"/>
    <col min="3577" max="3577" width="25.5703125" style="38" customWidth="1"/>
    <col min="3578" max="3578" width="5.85546875" style="38" customWidth="1"/>
    <col min="3579" max="3579" width="15" style="38" customWidth="1"/>
    <col min="3580" max="3580" width="12.42578125" style="38" customWidth="1"/>
    <col min="3581" max="3581" width="13.42578125" style="38" customWidth="1"/>
    <col min="3582" max="3582" width="11.140625" style="38" customWidth="1"/>
    <col min="3583" max="3583" width="10" style="38" customWidth="1"/>
    <col min="3584" max="3584" width="30.5703125" style="38" customWidth="1"/>
    <col min="3585" max="3585" width="13" style="38" customWidth="1"/>
    <col min="3586" max="3586" width="14.42578125" style="38" customWidth="1"/>
    <col min="3587" max="3587" width="14.140625" style="38" customWidth="1"/>
    <col min="3588" max="3588" width="12.42578125" style="38" customWidth="1"/>
    <col min="3589" max="3589" width="12.85546875" style="38" customWidth="1"/>
    <col min="3590" max="3590" width="8" style="38" customWidth="1"/>
    <col min="3591" max="3591" width="5.140625" style="38" customWidth="1"/>
    <col min="3592" max="3592" width="32.28515625" style="38" customWidth="1"/>
    <col min="3593" max="3593" width="7.28515625" style="38" customWidth="1"/>
    <col min="3594" max="3594" width="13.85546875" style="38" customWidth="1"/>
    <col min="3595" max="3595" width="7.42578125" style="38" customWidth="1"/>
    <col min="3596" max="3596" width="15.28515625" style="38" customWidth="1"/>
    <col min="3597" max="3597" width="13" style="38" customWidth="1"/>
    <col min="3598" max="3602" width="0" style="38" hidden="1" customWidth="1"/>
    <col min="3603" max="3831" width="9.140625" style="38"/>
    <col min="3832" max="3832" width="7.28515625" style="38" customWidth="1"/>
    <col min="3833" max="3833" width="25.5703125" style="38" customWidth="1"/>
    <col min="3834" max="3834" width="5.85546875" style="38" customWidth="1"/>
    <col min="3835" max="3835" width="15" style="38" customWidth="1"/>
    <col min="3836" max="3836" width="12.42578125" style="38" customWidth="1"/>
    <col min="3837" max="3837" width="13.42578125" style="38" customWidth="1"/>
    <col min="3838" max="3838" width="11.140625" style="38" customWidth="1"/>
    <col min="3839" max="3839" width="10" style="38" customWidth="1"/>
    <col min="3840" max="3840" width="30.5703125" style="38" customWidth="1"/>
    <col min="3841" max="3841" width="13" style="38" customWidth="1"/>
    <col min="3842" max="3842" width="14.42578125" style="38" customWidth="1"/>
    <col min="3843" max="3843" width="14.140625" style="38" customWidth="1"/>
    <col min="3844" max="3844" width="12.42578125" style="38" customWidth="1"/>
    <col min="3845" max="3845" width="12.85546875" style="38" customWidth="1"/>
    <col min="3846" max="3846" width="8" style="38" customWidth="1"/>
    <col min="3847" max="3847" width="5.140625" style="38" customWidth="1"/>
    <col min="3848" max="3848" width="32.28515625" style="38" customWidth="1"/>
    <col min="3849" max="3849" width="7.28515625" style="38" customWidth="1"/>
    <col min="3850" max="3850" width="13.85546875" style="38" customWidth="1"/>
    <col min="3851" max="3851" width="7.42578125" style="38" customWidth="1"/>
    <col min="3852" max="3852" width="15.28515625" style="38" customWidth="1"/>
    <col min="3853" max="3853" width="13" style="38" customWidth="1"/>
    <col min="3854" max="3858" width="0" style="38" hidden="1" customWidth="1"/>
    <col min="3859" max="4087" width="9.140625" style="38"/>
    <col min="4088" max="4088" width="7.28515625" style="38" customWidth="1"/>
    <col min="4089" max="4089" width="25.5703125" style="38" customWidth="1"/>
    <col min="4090" max="4090" width="5.85546875" style="38" customWidth="1"/>
    <col min="4091" max="4091" width="15" style="38" customWidth="1"/>
    <col min="4092" max="4092" width="12.42578125" style="38" customWidth="1"/>
    <col min="4093" max="4093" width="13.42578125" style="38" customWidth="1"/>
    <col min="4094" max="4094" width="11.140625" style="38" customWidth="1"/>
    <col min="4095" max="4095" width="10" style="38" customWidth="1"/>
    <col min="4096" max="4096" width="30.5703125" style="38" customWidth="1"/>
    <col min="4097" max="4097" width="13" style="38" customWidth="1"/>
    <col min="4098" max="4098" width="14.42578125" style="38" customWidth="1"/>
    <col min="4099" max="4099" width="14.140625" style="38" customWidth="1"/>
    <col min="4100" max="4100" width="12.42578125" style="38" customWidth="1"/>
    <col min="4101" max="4101" width="12.85546875" style="38" customWidth="1"/>
    <col min="4102" max="4102" width="8" style="38" customWidth="1"/>
    <col min="4103" max="4103" width="5.140625" style="38" customWidth="1"/>
    <col min="4104" max="4104" width="32.28515625" style="38" customWidth="1"/>
    <col min="4105" max="4105" width="7.28515625" style="38" customWidth="1"/>
    <col min="4106" max="4106" width="13.85546875" style="38" customWidth="1"/>
    <col min="4107" max="4107" width="7.42578125" style="38" customWidth="1"/>
    <col min="4108" max="4108" width="15.28515625" style="38" customWidth="1"/>
    <col min="4109" max="4109" width="13" style="38" customWidth="1"/>
    <col min="4110" max="4114" width="0" style="38" hidden="1" customWidth="1"/>
    <col min="4115" max="4343" width="9.140625" style="38"/>
    <col min="4344" max="4344" width="7.28515625" style="38" customWidth="1"/>
    <col min="4345" max="4345" width="25.5703125" style="38" customWidth="1"/>
    <col min="4346" max="4346" width="5.85546875" style="38" customWidth="1"/>
    <col min="4347" max="4347" width="15" style="38" customWidth="1"/>
    <col min="4348" max="4348" width="12.42578125" style="38" customWidth="1"/>
    <col min="4349" max="4349" width="13.42578125" style="38" customWidth="1"/>
    <col min="4350" max="4350" width="11.140625" style="38" customWidth="1"/>
    <col min="4351" max="4351" width="10" style="38" customWidth="1"/>
    <col min="4352" max="4352" width="30.5703125" style="38" customWidth="1"/>
    <col min="4353" max="4353" width="13" style="38" customWidth="1"/>
    <col min="4354" max="4354" width="14.42578125" style="38" customWidth="1"/>
    <col min="4355" max="4355" width="14.140625" style="38" customWidth="1"/>
    <col min="4356" max="4356" width="12.42578125" style="38" customWidth="1"/>
    <col min="4357" max="4357" width="12.85546875" style="38" customWidth="1"/>
    <col min="4358" max="4358" width="8" style="38" customWidth="1"/>
    <col min="4359" max="4359" width="5.140625" style="38" customWidth="1"/>
    <col min="4360" max="4360" width="32.28515625" style="38" customWidth="1"/>
    <col min="4361" max="4361" width="7.28515625" style="38" customWidth="1"/>
    <col min="4362" max="4362" width="13.85546875" style="38" customWidth="1"/>
    <col min="4363" max="4363" width="7.42578125" style="38" customWidth="1"/>
    <col min="4364" max="4364" width="15.28515625" style="38" customWidth="1"/>
    <col min="4365" max="4365" width="13" style="38" customWidth="1"/>
    <col min="4366" max="4370" width="0" style="38" hidden="1" customWidth="1"/>
    <col min="4371" max="4599" width="9.140625" style="38"/>
    <col min="4600" max="4600" width="7.28515625" style="38" customWidth="1"/>
    <col min="4601" max="4601" width="25.5703125" style="38" customWidth="1"/>
    <col min="4602" max="4602" width="5.85546875" style="38" customWidth="1"/>
    <col min="4603" max="4603" width="15" style="38" customWidth="1"/>
    <col min="4604" max="4604" width="12.42578125" style="38" customWidth="1"/>
    <col min="4605" max="4605" width="13.42578125" style="38" customWidth="1"/>
    <col min="4606" max="4606" width="11.140625" style="38" customWidth="1"/>
    <col min="4607" max="4607" width="10" style="38" customWidth="1"/>
    <col min="4608" max="4608" width="30.5703125" style="38" customWidth="1"/>
    <col min="4609" max="4609" width="13" style="38" customWidth="1"/>
    <col min="4610" max="4610" width="14.42578125" style="38" customWidth="1"/>
    <col min="4611" max="4611" width="14.140625" style="38" customWidth="1"/>
    <col min="4612" max="4612" width="12.42578125" style="38" customWidth="1"/>
    <col min="4613" max="4613" width="12.85546875" style="38" customWidth="1"/>
    <col min="4614" max="4614" width="8" style="38" customWidth="1"/>
    <col min="4615" max="4615" width="5.140625" style="38" customWidth="1"/>
    <col min="4616" max="4616" width="32.28515625" style="38" customWidth="1"/>
    <col min="4617" max="4617" width="7.28515625" style="38" customWidth="1"/>
    <col min="4618" max="4618" width="13.85546875" style="38" customWidth="1"/>
    <col min="4619" max="4619" width="7.42578125" style="38" customWidth="1"/>
    <col min="4620" max="4620" width="15.28515625" style="38" customWidth="1"/>
    <col min="4621" max="4621" width="13" style="38" customWidth="1"/>
    <col min="4622" max="4626" width="0" style="38" hidden="1" customWidth="1"/>
    <col min="4627" max="4855" width="9.140625" style="38"/>
    <col min="4856" max="4856" width="7.28515625" style="38" customWidth="1"/>
    <col min="4857" max="4857" width="25.5703125" style="38" customWidth="1"/>
    <col min="4858" max="4858" width="5.85546875" style="38" customWidth="1"/>
    <col min="4859" max="4859" width="15" style="38" customWidth="1"/>
    <col min="4860" max="4860" width="12.42578125" style="38" customWidth="1"/>
    <col min="4861" max="4861" width="13.42578125" style="38" customWidth="1"/>
    <col min="4862" max="4862" width="11.140625" style="38" customWidth="1"/>
    <col min="4863" max="4863" width="10" style="38" customWidth="1"/>
    <col min="4864" max="4864" width="30.5703125" style="38" customWidth="1"/>
    <col min="4865" max="4865" width="13" style="38" customWidth="1"/>
    <col min="4866" max="4866" width="14.42578125" style="38" customWidth="1"/>
    <col min="4867" max="4867" width="14.140625" style="38" customWidth="1"/>
    <col min="4868" max="4868" width="12.42578125" style="38" customWidth="1"/>
    <col min="4869" max="4869" width="12.85546875" style="38" customWidth="1"/>
    <col min="4870" max="4870" width="8" style="38" customWidth="1"/>
    <col min="4871" max="4871" width="5.140625" style="38" customWidth="1"/>
    <col min="4872" max="4872" width="32.28515625" style="38" customWidth="1"/>
    <col min="4873" max="4873" width="7.28515625" style="38" customWidth="1"/>
    <col min="4874" max="4874" width="13.85546875" style="38" customWidth="1"/>
    <col min="4875" max="4875" width="7.42578125" style="38" customWidth="1"/>
    <col min="4876" max="4876" width="15.28515625" style="38" customWidth="1"/>
    <col min="4877" max="4877" width="13" style="38" customWidth="1"/>
    <col min="4878" max="4882" width="0" style="38" hidden="1" customWidth="1"/>
    <col min="4883" max="5111" width="9.140625" style="38"/>
    <col min="5112" max="5112" width="7.28515625" style="38" customWidth="1"/>
    <col min="5113" max="5113" width="25.5703125" style="38" customWidth="1"/>
    <col min="5114" max="5114" width="5.85546875" style="38" customWidth="1"/>
    <col min="5115" max="5115" width="15" style="38" customWidth="1"/>
    <col min="5116" max="5116" width="12.42578125" style="38" customWidth="1"/>
    <col min="5117" max="5117" width="13.42578125" style="38" customWidth="1"/>
    <col min="5118" max="5118" width="11.140625" style="38" customWidth="1"/>
    <col min="5119" max="5119" width="10" style="38" customWidth="1"/>
    <col min="5120" max="5120" width="30.5703125" style="38" customWidth="1"/>
    <col min="5121" max="5121" width="13" style="38" customWidth="1"/>
    <col min="5122" max="5122" width="14.42578125" style="38" customWidth="1"/>
    <col min="5123" max="5123" width="14.140625" style="38" customWidth="1"/>
    <col min="5124" max="5124" width="12.42578125" style="38" customWidth="1"/>
    <col min="5125" max="5125" width="12.85546875" style="38" customWidth="1"/>
    <col min="5126" max="5126" width="8" style="38" customWidth="1"/>
    <col min="5127" max="5127" width="5.140625" style="38" customWidth="1"/>
    <col min="5128" max="5128" width="32.28515625" style="38" customWidth="1"/>
    <col min="5129" max="5129" width="7.28515625" style="38" customWidth="1"/>
    <col min="5130" max="5130" width="13.85546875" style="38" customWidth="1"/>
    <col min="5131" max="5131" width="7.42578125" style="38" customWidth="1"/>
    <col min="5132" max="5132" width="15.28515625" style="38" customWidth="1"/>
    <col min="5133" max="5133" width="13" style="38" customWidth="1"/>
    <col min="5134" max="5138" width="0" style="38" hidden="1" customWidth="1"/>
    <col min="5139" max="5367" width="9.140625" style="38"/>
    <col min="5368" max="5368" width="7.28515625" style="38" customWidth="1"/>
    <col min="5369" max="5369" width="25.5703125" style="38" customWidth="1"/>
    <col min="5370" max="5370" width="5.85546875" style="38" customWidth="1"/>
    <col min="5371" max="5371" width="15" style="38" customWidth="1"/>
    <col min="5372" max="5372" width="12.42578125" style="38" customWidth="1"/>
    <col min="5373" max="5373" width="13.42578125" style="38" customWidth="1"/>
    <col min="5374" max="5374" width="11.140625" style="38" customWidth="1"/>
    <col min="5375" max="5375" width="10" style="38" customWidth="1"/>
    <col min="5376" max="5376" width="30.5703125" style="38" customWidth="1"/>
    <col min="5377" max="5377" width="13" style="38" customWidth="1"/>
    <col min="5378" max="5378" width="14.42578125" style="38" customWidth="1"/>
    <col min="5379" max="5379" width="14.140625" style="38" customWidth="1"/>
    <col min="5380" max="5380" width="12.42578125" style="38" customWidth="1"/>
    <col min="5381" max="5381" width="12.85546875" style="38" customWidth="1"/>
    <col min="5382" max="5382" width="8" style="38" customWidth="1"/>
    <col min="5383" max="5383" width="5.140625" style="38" customWidth="1"/>
    <col min="5384" max="5384" width="32.28515625" style="38" customWidth="1"/>
    <col min="5385" max="5385" width="7.28515625" style="38" customWidth="1"/>
    <col min="5386" max="5386" width="13.85546875" style="38" customWidth="1"/>
    <col min="5387" max="5387" width="7.42578125" style="38" customWidth="1"/>
    <col min="5388" max="5388" width="15.28515625" style="38" customWidth="1"/>
    <col min="5389" max="5389" width="13" style="38" customWidth="1"/>
    <col min="5390" max="5394" width="0" style="38" hidden="1" customWidth="1"/>
    <col min="5395" max="5623" width="9.140625" style="38"/>
    <col min="5624" max="5624" width="7.28515625" style="38" customWidth="1"/>
    <col min="5625" max="5625" width="25.5703125" style="38" customWidth="1"/>
    <col min="5626" max="5626" width="5.85546875" style="38" customWidth="1"/>
    <col min="5627" max="5627" width="15" style="38" customWidth="1"/>
    <col min="5628" max="5628" width="12.42578125" style="38" customWidth="1"/>
    <col min="5629" max="5629" width="13.42578125" style="38" customWidth="1"/>
    <col min="5630" max="5630" width="11.140625" style="38" customWidth="1"/>
    <col min="5631" max="5631" width="10" style="38" customWidth="1"/>
    <col min="5632" max="5632" width="30.5703125" style="38" customWidth="1"/>
    <col min="5633" max="5633" width="13" style="38" customWidth="1"/>
    <col min="5634" max="5634" width="14.42578125" style="38" customWidth="1"/>
    <col min="5635" max="5635" width="14.140625" style="38" customWidth="1"/>
    <col min="5636" max="5636" width="12.42578125" style="38" customWidth="1"/>
    <col min="5637" max="5637" width="12.85546875" style="38" customWidth="1"/>
    <col min="5638" max="5638" width="8" style="38" customWidth="1"/>
    <col min="5639" max="5639" width="5.140625" style="38" customWidth="1"/>
    <col min="5640" max="5640" width="32.28515625" style="38" customWidth="1"/>
    <col min="5641" max="5641" width="7.28515625" style="38" customWidth="1"/>
    <col min="5642" max="5642" width="13.85546875" style="38" customWidth="1"/>
    <col min="5643" max="5643" width="7.42578125" style="38" customWidth="1"/>
    <col min="5644" max="5644" width="15.28515625" style="38" customWidth="1"/>
    <col min="5645" max="5645" width="13" style="38" customWidth="1"/>
    <col min="5646" max="5650" width="0" style="38" hidden="1" customWidth="1"/>
    <col min="5651" max="5879" width="9.140625" style="38"/>
    <col min="5880" max="5880" width="7.28515625" style="38" customWidth="1"/>
    <col min="5881" max="5881" width="25.5703125" style="38" customWidth="1"/>
    <col min="5882" max="5882" width="5.85546875" style="38" customWidth="1"/>
    <col min="5883" max="5883" width="15" style="38" customWidth="1"/>
    <col min="5884" max="5884" width="12.42578125" style="38" customWidth="1"/>
    <col min="5885" max="5885" width="13.42578125" style="38" customWidth="1"/>
    <col min="5886" max="5886" width="11.140625" style="38" customWidth="1"/>
    <col min="5887" max="5887" width="10" style="38" customWidth="1"/>
    <col min="5888" max="5888" width="30.5703125" style="38" customWidth="1"/>
    <col min="5889" max="5889" width="13" style="38" customWidth="1"/>
    <col min="5890" max="5890" width="14.42578125" style="38" customWidth="1"/>
    <col min="5891" max="5891" width="14.140625" style="38" customWidth="1"/>
    <col min="5892" max="5892" width="12.42578125" style="38" customWidth="1"/>
    <col min="5893" max="5893" width="12.85546875" style="38" customWidth="1"/>
    <col min="5894" max="5894" width="8" style="38" customWidth="1"/>
    <col min="5895" max="5895" width="5.140625" style="38" customWidth="1"/>
    <col min="5896" max="5896" width="32.28515625" style="38" customWidth="1"/>
    <col min="5897" max="5897" width="7.28515625" style="38" customWidth="1"/>
    <col min="5898" max="5898" width="13.85546875" style="38" customWidth="1"/>
    <col min="5899" max="5899" width="7.42578125" style="38" customWidth="1"/>
    <col min="5900" max="5900" width="15.28515625" style="38" customWidth="1"/>
    <col min="5901" max="5901" width="13" style="38" customWidth="1"/>
    <col min="5902" max="5906" width="0" style="38" hidden="1" customWidth="1"/>
    <col min="5907" max="6135" width="9.140625" style="38"/>
    <col min="6136" max="6136" width="7.28515625" style="38" customWidth="1"/>
    <col min="6137" max="6137" width="25.5703125" style="38" customWidth="1"/>
    <col min="6138" max="6138" width="5.85546875" style="38" customWidth="1"/>
    <col min="6139" max="6139" width="15" style="38" customWidth="1"/>
    <col min="6140" max="6140" width="12.42578125" style="38" customWidth="1"/>
    <col min="6141" max="6141" width="13.42578125" style="38" customWidth="1"/>
    <col min="6142" max="6142" width="11.140625" style="38" customWidth="1"/>
    <col min="6143" max="6143" width="10" style="38" customWidth="1"/>
    <col min="6144" max="6144" width="30.5703125" style="38" customWidth="1"/>
    <col min="6145" max="6145" width="13" style="38" customWidth="1"/>
    <col min="6146" max="6146" width="14.42578125" style="38" customWidth="1"/>
    <col min="6147" max="6147" width="14.140625" style="38" customWidth="1"/>
    <col min="6148" max="6148" width="12.42578125" style="38" customWidth="1"/>
    <col min="6149" max="6149" width="12.85546875" style="38" customWidth="1"/>
    <col min="6150" max="6150" width="8" style="38" customWidth="1"/>
    <col min="6151" max="6151" width="5.140625" style="38" customWidth="1"/>
    <col min="6152" max="6152" width="32.28515625" style="38" customWidth="1"/>
    <col min="6153" max="6153" width="7.28515625" style="38" customWidth="1"/>
    <col min="6154" max="6154" width="13.85546875" style="38" customWidth="1"/>
    <col min="6155" max="6155" width="7.42578125" style="38" customWidth="1"/>
    <col min="6156" max="6156" width="15.28515625" style="38" customWidth="1"/>
    <col min="6157" max="6157" width="13" style="38" customWidth="1"/>
    <col min="6158" max="6162" width="0" style="38" hidden="1" customWidth="1"/>
    <col min="6163" max="6391" width="9.140625" style="38"/>
    <col min="6392" max="6392" width="7.28515625" style="38" customWidth="1"/>
    <col min="6393" max="6393" width="25.5703125" style="38" customWidth="1"/>
    <col min="6394" max="6394" width="5.85546875" style="38" customWidth="1"/>
    <col min="6395" max="6395" width="15" style="38" customWidth="1"/>
    <col min="6396" max="6396" width="12.42578125" style="38" customWidth="1"/>
    <col min="6397" max="6397" width="13.42578125" style="38" customWidth="1"/>
    <col min="6398" max="6398" width="11.140625" style="38" customWidth="1"/>
    <col min="6399" max="6399" width="10" style="38" customWidth="1"/>
    <col min="6400" max="6400" width="30.5703125" style="38" customWidth="1"/>
    <col min="6401" max="6401" width="13" style="38" customWidth="1"/>
    <col min="6402" max="6402" width="14.42578125" style="38" customWidth="1"/>
    <col min="6403" max="6403" width="14.140625" style="38" customWidth="1"/>
    <col min="6404" max="6404" width="12.42578125" style="38" customWidth="1"/>
    <col min="6405" max="6405" width="12.85546875" style="38" customWidth="1"/>
    <col min="6406" max="6406" width="8" style="38" customWidth="1"/>
    <col min="6407" max="6407" width="5.140625" style="38" customWidth="1"/>
    <col min="6408" max="6408" width="32.28515625" style="38" customWidth="1"/>
    <col min="6409" max="6409" width="7.28515625" style="38" customWidth="1"/>
    <col min="6410" max="6410" width="13.85546875" style="38" customWidth="1"/>
    <col min="6411" max="6411" width="7.42578125" style="38" customWidth="1"/>
    <col min="6412" max="6412" width="15.28515625" style="38" customWidth="1"/>
    <col min="6413" max="6413" width="13" style="38" customWidth="1"/>
    <col min="6414" max="6418" width="0" style="38" hidden="1" customWidth="1"/>
    <col min="6419" max="6647" width="9.140625" style="38"/>
    <col min="6648" max="6648" width="7.28515625" style="38" customWidth="1"/>
    <col min="6649" max="6649" width="25.5703125" style="38" customWidth="1"/>
    <col min="6650" max="6650" width="5.85546875" style="38" customWidth="1"/>
    <col min="6651" max="6651" width="15" style="38" customWidth="1"/>
    <col min="6652" max="6652" width="12.42578125" style="38" customWidth="1"/>
    <col min="6653" max="6653" width="13.42578125" style="38" customWidth="1"/>
    <col min="6654" max="6654" width="11.140625" style="38" customWidth="1"/>
    <col min="6655" max="6655" width="10" style="38" customWidth="1"/>
    <col min="6656" max="6656" width="30.5703125" style="38" customWidth="1"/>
    <col min="6657" max="6657" width="13" style="38" customWidth="1"/>
    <col min="6658" max="6658" width="14.42578125" style="38" customWidth="1"/>
    <col min="6659" max="6659" width="14.140625" style="38" customWidth="1"/>
    <col min="6660" max="6660" width="12.42578125" style="38" customWidth="1"/>
    <col min="6661" max="6661" width="12.85546875" style="38" customWidth="1"/>
    <col min="6662" max="6662" width="8" style="38" customWidth="1"/>
    <col min="6663" max="6663" width="5.140625" style="38" customWidth="1"/>
    <col min="6664" max="6664" width="32.28515625" style="38" customWidth="1"/>
    <col min="6665" max="6665" width="7.28515625" style="38" customWidth="1"/>
    <col min="6666" max="6666" width="13.85546875" style="38" customWidth="1"/>
    <col min="6667" max="6667" width="7.42578125" style="38" customWidth="1"/>
    <col min="6668" max="6668" width="15.28515625" style="38" customWidth="1"/>
    <col min="6669" max="6669" width="13" style="38" customWidth="1"/>
    <col min="6670" max="6674" width="0" style="38" hidden="1" customWidth="1"/>
    <col min="6675" max="6903" width="9.140625" style="38"/>
    <col min="6904" max="6904" width="7.28515625" style="38" customWidth="1"/>
    <col min="6905" max="6905" width="25.5703125" style="38" customWidth="1"/>
    <col min="6906" max="6906" width="5.85546875" style="38" customWidth="1"/>
    <col min="6907" max="6907" width="15" style="38" customWidth="1"/>
    <col min="6908" max="6908" width="12.42578125" style="38" customWidth="1"/>
    <col min="6909" max="6909" width="13.42578125" style="38" customWidth="1"/>
    <col min="6910" max="6910" width="11.140625" style="38" customWidth="1"/>
    <col min="6911" max="6911" width="10" style="38" customWidth="1"/>
    <col min="6912" max="6912" width="30.5703125" style="38" customWidth="1"/>
    <col min="6913" max="6913" width="13" style="38" customWidth="1"/>
    <col min="6914" max="6914" width="14.42578125" style="38" customWidth="1"/>
    <col min="6915" max="6915" width="14.140625" style="38" customWidth="1"/>
    <col min="6916" max="6916" width="12.42578125" style="38" customWidth="1"/>
    <col min="6917" max="6917" width="12.85546875" style="38" customWidth="1"/>
    <col min="6918" max="6918" width="8" style="38" customWidth="1"/>
    <col min="6919" max="6919" width="5.140625" style="38" customWidth="1"/>
    <col min="6920" max="6920" width="32.28515625" style="38" customWidth="1"/>
    <col min="6921" max="6921" width="7.28515625" style="38" customWidth="1"/>
    <col min="6922" max="6922" width="13.85546875" style="38" customWidth="1"/>
    <col min="6923" max="6923" width="7.42578125" style="38" customWidth="1"/>
    <col min="6924" max="6924" width="15.28515625" style="38" customWidth="1"/>
    <col min="6925" max="6925" width="13" style="38" customWidth="1"/>
    <col min="6926" max="6930" width="0" style="38" hidden="1" customWidth="1"/>
    <col min="6931" max="7159" width="9.140625" style="38"/>
    <col min="7160" max="7160" width="7.28515625" style="38" customWidth="1"/>
    <col min="7161" max="7161" width="25.5703125" style="38" customWidth="1"/>
    <col min="7162" max="7162" width="5.85546875" style="38" customWidth="1"/>
    <col min="7163" max="7163" width="15" style="38" customWidth="1"/>
    <col min="7164" max="7164" width="12.42578125" style="38" customWidth="1"/>
    <col min="7165" max="7165" width="13.42578125" style="38" customWidth="1"/>
    <col min="7166" max="7166" width="11.140625" style="38" customWidth="1"/>
    <col min="7167" max="7167" width="10" style="38" customWidth="1"/>
    <col min="7168" max="7168" width="30.5703125" style="38" customWidth="1"/>
    <col min="7169" max="7169" width="13" style="38" customWidth="1"/>
    <col min="7170" max="7170" width="14.42578125" style="38" customWidth="1"/>
    <col min="7171" max="7171" width="14.140625" style="38" customWidth="1"/>
    <col min="7172" max="7172" width="12.42578125" style="38" customWidth="1"/>
    <col min="7173" max="7173" width="12.85546875" style="38" customWidth="1"/>
    <col min="7174" max="7174" width="8" style="38" customWidth="1"/>
    <col min="7175" max="7175" width="5.140625" style="38" customWidth="1"/>
    <col min="7176" max="7176" width="32.28515625" style="38" customWidth="1"/>
    <col min="7177" max="7177" width="7.28515625" style="38" customWidth="1"/>
    <col min="7178" max="7178" width="13.85546875" style="38" customWidth="1"/>
    <col min="7179" max="7179" width="7.42578125" style="38" customWidth="1"/>
    <col min="7180" max="7180" width="15.28515625" style="38" customWidth="1"/>
    <col min="7181" max="7181" width="13" style="38" customWidth="1"/>
    <col min="7182" max="7186" width="0" style="38" hidden="1" customWidth="1"/>
    <col min="7187" max="7415" width="9.140625" style="38"/>
    <col min="7416" max="7416" width="7.28515625" style="38" customWidth="1"/>
    <col min="7417" max="7417" width="25.5703125" style="38" customWidth="1"/>
    <col min="7418" max="7418" width="5.85546875" style="38" customWidth="1"/>
    <col min="7419" max="7419" width="15" style="38" customWidth="1"/>
    <col min="7420" max="7420" width="12.42578125" style="38" customWidth="1"/>
    <col min="7421" max="7421" width="13.42578125" style="38" customWidth="1"/>
    <col min="7422" max="7422" width="11.140625" style="38" customWidth="1"/>
    <col min="7423" max="7423" width="10" style="38" customWidth="1"/>
    <col min="7424" max="7424" width="30.5703125" style="38" customWidth="1"/>
    <col min="7425" max="7425" width="13" style="38" customWidth="1"/>
    <col min="7426" max="7426" width="14.42578125" style="38" customWidth="1"/>
    <col min="7427" max="7427" width="14.140625" style="38" customWidth="1"/>
    <col min="7428" max="7428" width="12.42578125" style="38" customWidth="1"/>
    <col min="7429" max="7429" width="12.85546875" style="38" customWidth="1"/>
    <col min="7430" max="7430" width="8" style="38" customWidth="1"/>
    <col min="7431" max="7431" width="5.140625" style="38" customWidth="1"/>
    <col min="7432" max="7432" width="32.28515625" style="38" customWidth="1"/>
    <col min="7433" max="7433" width="7.28515625" style="38" customWidth="1"/>
    <col min="7434" max="7434" width="13.85546875" style="38" customWidth="1"/>
    <col min="7435" max="7435" width="7.42578125" style="38" customWidth="1"/>
    <col min="7436" max="7436" width="15.28515625" style="38" customWidth="1"/>
    <col min="7437" max="7437" width="13" style="38" customWidth="1"/>
    <col min="7438" max="7442" width="0" style="38" hidden="1" customWidth="1"/>
    <col min="7443" max="7671" width="9.140625" style="38"/>
    <col min="7672" max="7672" width="7.28515625" style="38" customWidth="1"/>
    <col min="7673" max="7673" width="25.5703125" style="38" customWidth="1"/>
    <col min="7674" max="7674" width="5.85546875" style="38" customWidth="1"/>
    <col min="7675" max="7675" width="15" style="38" customWidth="1"/>
    <col min="7676" max="7676" width="12.42578125" style="38" customWidth="1"/>
    <col min="7677" max="7677" width="13.42578125" style="38" customWidth="1"/>
    <col min="7678" max="7678" width="11.140625" style="38" customWidth="1"/>
    <col min="7679" max="7679" width="10" style="38" customWidth="1"/>
    <col min="7680" max="7680" width="30.5703125" style="38" customWidth="1"/>
    <col min="7681" max="7681" width="13" style="38" customWidth="1"/>
    <col min="7682" max="7682" width="14.42578125" style="38" customWidth="1"/>
    <col min="7683" max="7683" width="14.140625" style="38" customWidth="1"/>
    <col min="7684" max="7684" width="12.42578125" style="38" customWidth="1"/>
    <col min="7685" max="7685" width="12.85546875" style="38" customWidth="1"/>
    <col min="7686" max="7686" width="8" style="38" customWidth="1"/>
    <col min="7687" max="7687" width="5.140625" style="38" customWidth="1"/>
    <col min="7688" max="7688" width="32.28515625" style="38" customWidth="1"/>
    <col min="7689" max="7689" width="7.28515625" style="38" customWidth="1"/>
    <col min="7690" max="7690" width="13.85546875" style="38" customWidth="1"/>
    <col min="7691" max="7691" width="7.42578125" style="38" customWidth="1"/>
    <col min="7692" max="7692" width="15.28515625" style="38" customWidth="1"/>
    <col min="7693" max="7693" width="13" style="38" customWidth="1"/>
    <col min="7694" max="7698" width="0" style="38" hidden="1" customWidth="1"/>
    <col min="7699" max="7927" width="9.140625" style="38"/>
    <col min="7928" max="7928" width="7.28515625" style="38" customWidth="1"/>
    <col min="7929" max="7929" width="25.5703125" style="38" customWidth="1"/>
    <col min="7930" max="7930" width="5.85546875" style="38" customWidth="1"/>
    <col min="7931" max="7931" width="15" style="38" customWidth="1"/>
    <col min="7932" max="7932" width="12.42578125" style="38" customWidth="1"/>
    <col min="7933" max="7933" width="13.42578125" style="38" customWidth="1"/>
    <col min="7934" max="7934" width="11.140625" style="38" customWidth="1"/>
    <col min="7935" max="7935" width="10" style="38" customWidth="1"/>
    <col min="7936" max="7936" width="30.5703125" style="38" customWidth="1"/>
    <col min="7937" max="7937" width="13" style="38" customWidth="1"/>
    <col min="7938" max="7938" width="14.42578125" style="38" customWidth="1"/>
    <col min="7939" max="7939" width="14.140625" style="38" customWidth="1"/>
    <col min="7940" max="7940" width="12.42578125" style="38" customWidth="1"/>
    <col min="7941" max="7941" width="12.85546875" style="38" customWidth="1"/>
    <col min="7942" max="7942" width="8" style="38" customWidth="1"/>
    <col min="7943" max="7943" width="5.140625" style="38" customWidth="1"/>
    <col min="7944" max="7944" width="32.28515625" style="38" customWidth="1"/>
    <col min="7945" max="7945" width="7.28515625" style="38" customWidth="1"/>
    <col min="7946" max="7946" width="13.85546875" style="38" customWidth="1"/>
    <col min="7947" max="7947" width="7.42578125" style="38" customWidth="1"/>
    <col min="7948" max="7948" width="15.28515625" style="38" customWidth="1"/>
    <col min="7949" max="7949" width="13" style="38" customWidth="1"/>
    <col min="7950" max="7954" width="0" style="38" hidden="1" customWidth="1"/>
    <col min="7955" max="8183" width="9.140625" style="38"/>
    <col min="8184" max="8184" width="7.28515625" style="38" customWidth="1"/>
    <col min="8185" max="8185" width="25.5703125" style="38" customWidth="1"/>
    <col min="8186" max="8186" width="5.85546875" style="38" customWidth="1"/>
    <col min="8187" max="8187" width="15" style="38" customWidth="1"/>
    <col min="8188" max="8188" width="12.42578125" style="38" customWidth="1"/>
    <col min="8189" max="8189" width="13.42578125" style="38" customWidth="1"/>
    <col min="8190" max="8190" width="11.140625" style="38" customWidth="1"/>
    <col min="8191" max="8191" width="10" style="38" customWidth="1"/>
    <col min="8192" max="8192" width="30.5703125" style="38" customWidth="1"/>
    <col min="8193" max="8193" width="13" style="38" customWidth="1"/>
    <col min="8194" max="8194" width="14.42578125" style="38" customWidth="1"/>
    <col min="8195" max="8195" width="14.140625" style="38" customWidth="1"/>
    <col min="8196" max="8196" width="12.42578125" style="38" customWidth="1"/>
    <col min="8197" max="8197" width="12.85546875" style="38" customWidth="1"/>
    <col min="8198" max="8198" width="8" style="38" customWidth="1"/>
    <col min="8199" max="8199" width="5.140625" style="38" customWidth="1"/>
    <col min="8200" max="8200" width="32.28515625" style="38" customWidth="1"/>
    <col min="8201" max="8201" width="7.28515625" style="38" customWidth="1"/>
    <col min="8202" max="8202" width="13.85546875" style="38" customWidth="1"/>
    <col min="8203" max="8203" width="7.42578125" style="38" customWidth="1"/>
    <col min="8204" max="8204" width="15.28515625" style="38" customWidth="1"/>
    <col min="8205" max="8205" width="13" style="38" customWidth="1"/>
    <col min="8206" max="8210" width="0" style="38" hidden="1" customWidth="1"/>
    <col min="8211" max="8439" width="9.140625" style="38"/>
    <col min="8440" max="8440" width="7.28515625" style="38" customWidth="1"/>
    <col min="8441" max="8441" width="25.5703125" style="38" customWidth="1"/>
    <col min="8442" max="8442" width="5.85546875" style="38" customWidth="1"/>
    <col min="8443" max="8443" width="15" style="38" customWidth="1"/>
    <col min="8444" max="8444" width="12.42578125" style="38" customWidth="1"/>
    <col min="8445" max="8445" width="13.42578125" style="38" customWidth="1"/>
    <col min="8446" max="8446" width="11.140625" style="38" customWidth="1"/>
    <col min="8447" max="8447" width="10" style="38" customWidth="1"/>
    <col min="8448" max="8448" width="30.5703125" style="38" customWidth="1"/>
    <col min="8449" max="8449" width="13" style="38" customWidth="1"/>
    <col min="8450" max="8450" width="14.42578125" style="38" customWidth="1"/>
    <col min="8451" max="8451" width="14.140625" style="38" customWidth="1"/>
    <col min="8452" max="8452" width="12.42578125" style="38" customWidth="1"/>
    <col min="8453" max="8453" width="12.85546875" style="38" customWidth="1"/>
    <col min="8454" max="8454" width="8" style="38" customWidth="1"/>
    <col min="8455" max="8455" width="5.140625" style="38" customWidth="1"/>
    <col min="8456" max="8456" width="32.28515625" style="38" customWidth="1"/>
    <col min="8457" max="8457" width="7.28515625" style="38" customWidth="1"/>
    <col min="8458" max="8458" width="13.85546875" style="38" customWidth="1"/>
    <col min="8459" max="8459" width="7.42578125" style="38" customWidth="1"/>
    <col min="8460" max="8460" width="15.28515625" style="38" customWidth="1"/>
    <col min="8461" max="8461" width="13" style="38" customWidth="1"/>
    <col min="8462" max="8466" width="0" style="38" hidden="1" customWidth="1"/>
    <col min="8467" max="8695" width="9.140625" style="38"/>
    <col min="8696" max="8696" width="7.28515625" style="38" customWidth="1"/>
    <col min="8697" max="8697" width="25.5703125" style="38" customWidth="1"/>
    <col min="8698" max="8698" width="5.85546875" style="38" customWidth="1"/>
    <col min="8699" max="8699" width="15" style="38" customWidth="1"/>
    <col min="8700" max="8700" width="12.42578125" style="38" customWidth="1"/>
    <col min="8701" max="8701" width="13.42578125" style="38" customWidth="1"/>
    <col min="8702" max="8702" width="11.140625" style="38" customWidth="1"/>
    <col min="8703" max="8703" width="10" style="38" customWidth="1"/>
    <col min="8704" max="8704" width="30.5703125" style="38" customWidth="1"/>
    <col min="8705" max="8705" width="13" style="38" customWidth="1"/>
    <col min="8706" max="8706" width="14.42578125" style="38" customWidth="1"/>
    <col min="8707" max="8707" width="14.140625" style="38" customWidth="1"/>
    <col min="8708" max="8708" width="12.42578125" style="38" customWidth="1"/>
    <col min="8709" max="8709" width="12.85546875" style="38" customWidth="1"/>
    <col min="8710" max="8710" width="8" style="38" customWidth="1"/>
    <col min="8711" max="8711" width="5.140625" style="38" customWidth="1"/>
    <col min="8712" max="8712" width="32.28515625" style="38" customWidth="1"/>
    <col min="8713" max="8713" width="7.28515625" style="38" customWidth="1"/>
    <col min="8714" max="8714" width="13.85546875" style="38" customWidth="1"/>
    <col min="8715" max="8715" width="7.42578125" style="38" customWidth="1"/>
    <col min="8716" max="8716" width="15.28515625" style="38" customWidth="1"/>
    <col min="8717" max="8717" width="13" style="38" customWidth="1"/>
    <col min="8718" max="8722" width="0" style="38" hidden="1" customWidth="1"/>
    <col min="8723" max="8951" width="9.140625" style="38"/>
    <col min="8952" max="8952" width="7.28515625" style="38" customWidth="1"/>
    <col min="8953" max="8953" width="25.5703125" style="38" customWidth="1"/>
    <col min="8954" max="8954" width="5.85546875" style="38" customWidth="1"/>
    <col min="8955" max="8955" width="15" style="38" customWidth="1"/>
    <col min="8956" max="8956" width="12.42578125" style="38" customWidth="1"/>
    <col min="8957" max="8957" width="13.42578125" style="38" customWidth="1"/>
    <col min="8958" max="8958" width="11.140625" style="38" customWidth="1"/>
    <col min="8959" max="8959" width="10" style="38" customWidth="1"/>
    <col min="8960" max="8960" width="30.5703125" style="38" customWidth="1"/>
    <col min="8961" max="8961" width="13" style="38" customWidth="1"/>
    <col min="8962" max="8962" width="14.42578125" style="38" customWidth="1"/>
    <col min="8963" max="8963" width="14.140625" style="38" customWidth="1"/>
    <col min="8964" max="8964" width="12.42578125" style="38" customWidth="1"/>
    <col min="8965" max="8965" width="12.85546875" style="38" customWidth="1"/>
    <col min="8966" max="8966" width="8" style="38" customWidth="1"/>
    <col min="8967" max="8967" width="5.140625" style="38" customWidth="1"/>
    <col min="8968" max="8968" width="32.28515625" style="38" customWidth="1"/>
    <col min="8969" max="8969" width="7.28515625" style="38" customWidth="1"/>
    <col min="8970" max="8970" width="13.85546875" style="38" customWidth="1"/>
    <col min="8971" max="8971" width="7.42578125" style="38" customWidth="1"/>
    <col min="8972" max="8972" width="15.28515625" style="38" customWidth="1"/>
    <col min="8973" max="8973" width="13" style="38" customWidth="1"/>
    <col min="8974" max="8978" width="0" style="38" hidden="1" customWidth="1"/>
    <col min="8979" max="9207" width="9.140625" style="38"/>
    <col min="9208" max="9208" width="7.28515625" style="38" customWidth="1"/>
    <col min="9209" max="9209" width="25.5703125" style="38" customWidth="1"/>
    <col min="9210" max="9210" width="5.85546875" style="38" customWidth="1"/>
    <col min="9211" max="9211" width="15" style="38" customWidth="1"/>
    <col min="9212" max="9212" width="12.42578125" style="38" customWidth="1"/>
    <col min="9213" max="9213" width="13.42578125" style="38" customWidth="1"/>
    <col min="9214" max="9214" width="11.140625" style="38" customWidth="1"/>
    <col min="9215" max="9215" width="10" style="38" customWidth="1"/>
    <col min="9216" max="9216" width="30.5703125" style="38" customWidth="1"/>
    <col min="9217" max="9217" width="13" style="38" customWidth="1"/>
    <col min="9218" max="9218" width="14.42578125" style="38" customWidth="1"/>
    <col min="9219" max="9219" width="14.140625" style="38" customWidth="1"/>
    <col min="9220" max="9220" width="12.42578125" style="38" customWidth="1"/>
    <col min="9221" max="9221" width="12.85546875" style="38" customWidth="1"/>
    <col min="9222" max="9222" width="8" style="38" customWidth="1"/>
    <col min="9223" max="9223" width="5.140625" style="38" customWidth="1"/>
    <col min="9224" max="9224" width="32.28515625" style="38" customWidth="1"/>
    <col min="9225" max="9225" width="7.28515625" style="38" customWidth="1"/>
    <col min="9226" max="9226" width="13.85546875" style="38" customWidth="1"/>
    <col min="9227" max="9227" width="7.42578125" style="38" customWidth="1"/>
    <col min="9228" max="9228" width="15.28515625" style="38" customWidth="1"/>
    <col min="9229" max="9229" width="13" style="38" customWidth="1"/>
    <col min="9230" max="9234" width="0" style="38" hidden="1" customWidth="1"/>
    <col min="9235" max="9463" width="9.140625" style="38"/>
    <col min="9464" max="9464" width="7.28515625" style="38" customWidth="1"/>
    <col min="9465" max="9465" width="25.5703125" style="38" customWidth="1"/>
    <col min="9466" max="9466" width="5.85546875" style="38" customWidth="1"/>
    <col min="9467" max="9467" width="15" style="38" customWidth="1"/>
    <col min="9468" max="9468" width="12.42578125" style="38" customWidth="1"/>
    <col min="9469" max="9469" width="13.42578125" style="38" customWidth="1"/>
    <col min="9470" max="9470" width="11.140625" style="38" customWidth="1"/>
    <col min="9471" max="9471" width="10" style="38" customWidth="1"/>
    <col min="9472" max="9472" width="30.5703125" style="38" customWidth="1"/>
    <col min="9473" max="9473" width="13" style="38" customWidth="1"/>
    <col min="9474" max="9474" width="14.42578125" style="38" customWidth="1"/>
    <col min="9475" max="9475" width="14.140625" style="38" customWidth="1"/>
    <col min="9476" max="9476" width="12.42578125" style="38" customWidth="1"/>
    <col min="9477" max="9477" width="12.85546875" style="38" customWidth="1"/>
    <col min="9478" max="9478" width="8" style="38" customWidth="1"/>
    <col min="9479" max="9479" width="5.140625" style="38" customWidth="1"/>
    <col min="9480" max="9480" width="32.28515625" style="38" customWidth="1"/>
    <col min="9481" max="9481" width="7.28515625" style="38" customWidth="1"/>
    <col min="9482" max="9482" width="13.85546875" style="38" customWidth="1"/>
    <col min="9483" max="9483" width="7.42578125" style="38" customWidth="1"/>
    <col min="9484" max="9484" width="15.28515625" style="38" customWidth="1"/>
    <col min="9485" max="9485" width="13" style="38" customWidth="1"/>
    <col min="9486" max="9490" width="0" style="38" hidden="1" customWidth="1"/>
    <col min="9491" max="9719" width="9.140625" style="38"/>
    <col min="9720" max="9720" width="7.28515625" style="38" customWidth="1"/>
    <col min="9721" max="9721" width="25.5703125" style="38" customWidth="1"/>
    <col min="9722" max="9722" width="5.85546875" style="38" customWidth="1"/>
    <col min="9723" max="9723" width="15" style="38" customWidth="1"/>
    <col min="9724" max="9724" width="12.42578125" style="38" customWidth="1"/>
    <col min="9725" max="9725" width="13.42578125" style="38" customWidth="1"/>
    <col min="9726" max="9726" width="11.140625" style="38" customWidth="1"/>
    <col min="9727" max="9727" width="10" style="38" customWidth="1"/>
    <col min="9728" max="9728" width="30.5703125" style="38" customWidth="1"/>
    <col min="9729" max="9729" width="13" style="38" customWidth="1"/>
    <col min="9730" max="9730" width="14.42578125" style="38" customWidth="1"/>
    <col min="9731" max="9731" width="14.140625" style="38" customWidth="1"/>
    <col min="9732" max="9732" width="12.42578125" style="38" customWidth="1"/>
    <col min="9733" max="9733" width="12.85546875" style="38" customWidth="1"/>
    <col min="9734" max="9734" width="8" style="38" customWidth="1"/>
    <col min="9735" max="9735" width="5.140625" style="38" customWidth="1"/>
    <col min="9736" max="9736" width="32.28515625" style="38" customWidth="1"/>
    <col min="9737" max="9737" width="7.28515625" style="38" customWidth="1"/>
    <col min="9738" max="9738" width="13.85546875" style="38" customWidth="1"/>
    <col min="9739" max="9739" width="7.42578125" style="38" customWidth="1"/>
    <col min="9740" max="9740" width="15.28515625" style="38" customWidth="1"/>
    <col min="9741" max="9741" width="13" style="38" customWidth="1"/>
    <col min="9742" max="9746" width="0" style="38" hidden="1" customWidth="1"/>
    <col min="9747" max="9975" width="9.140625" style="38"/>
    <col min="9976" max="9976" width="7.28515625" style="38" customWidth="1"/>
    <col min="9977" max="9977" width="25.5703125" style="38" customWidth="1"/>
    <col min="9978" max="9978" width="5.85546875" style="38" customWidth="1"/>
    <col min="9979" max="9979" width="15" style="38" customWidth="1"/>
    <col min="9980" max="9980" width="12.42578125" style="38" customWidth="1"/>
    <col min="9981" max="9981" width="13.42578125" style="38" customWidth="1"/>
    <col min="9982" max="9982" width="11.140625" style="38" customWidth="1"/>
    <col min="9983" max="9983" width="10" style="38" customWidth="1"/>
    <col min="9984" max="9984" width="30.5703125" style="38" customWidth="1"/>
    <col min="9985" max="9985" width="13" style="38" customWidth="1"/>
    <col min="9986" max="9986" width="14.42578125" style="38" customWidth="1"/>
    <col min="9987" max="9987" width="14.140625" style="38" customWidth="1"/>
    <col min="9988" max="9988" width="12.42578125" style="38" customWidth="1"/>
    <col min="9989" max="9989" width="12.85546875" style="38" customWidth="1"/>
    <col min="9990" max="9990" width="8" style="38" customWidth="1"/>
    <col min="9991" max="9991" width="5.140625" style="38" customWidth="1"/>
    <col min="9992" max="9992" width="32.28515625" style="38" customWidth="1"/>
    <col min="9993" max="9993" width="7.28515625" style="38" customWidth="1"/>
    <col min="9994" max="9994" width="13.85546875" style="38" customWidth="1"/>
    <col min="9995" max="9995" width="7.42578125" style="38" customWidth="1"/>
    <col min="9996" max="9996" width="15.28515625" style="38" customWidth="1"/>
    <col min="9997" max="9997" width="13" style="38" customWidth="1"/>
    <col min="9998" max="10002" width="0" style="38" hidden="1" customWidth="1"/>
    <col min="10003" max="10231" width="9.140625" style="38"/>
    <col min="10232" max="10232" width="7.28515625" style="38" customWidth="1"/>
    <col min="10233" max="10233" width="25.5703125" style="38" customWidth="1"/>
    <col min="10234" max="10234" width="5.85546875" style="38" customWidth="1"/>
    <col min="10235" max="10235" width="15" style="38" customWidth="1"/>
    <col min="10236" max="10236" width="12.42578125" style="38" customWidth="1"/>
    <col min="10237" max="10237" width="13.42578125" style="38" customWidth="1"/>
    <col min="10238" max="10238" width="11.140625" style="38" customWidth="1"/>
    <col min="10239" max="10239" width="10" style="38" customWidth="1"/>
    <col min="10240" max="10240" width="30.5703125" style="38" customWidth="1"/>
    <col min="10241" max="10241" width="13" style="38" customWidth="1"/>
    <col min="10242" max="10242" width="14.42578125" style="38" customWidth="1"/>
    <col min="10243" max="10243" width="14.140625" style="38" customWidth="1"/>
    <col min="10244" max="10244" width="12.42578125" style="38" customWidth="1"/>
    <col min="10245" max="10245" width="12.85546875" style="38" customWidth="1"/>
    <col min="10246" max="10246" width="8" style="38" customWidth="1"/>
    <col min="10247" max="10247" width="5.140625" style="38" customWidth="1"/>
    <col min="10248" max="10248" width="32.28515625" style="38" customWidth="1"/>
    <col min="10249" max="10249" width="7.28515625" style="38" customWidth="1"/>
    <col min="10250" max="10250" width="13.85546875" style="38" customWidth="1"/>
    <col min="10251" max="10251" width="7.42578125" style="38" customWidth="1"/>
    <col min="10252" max="10252" width="15.28515625" style="38" customWidth="1"/>
    <col min="10253" max="10253" width="13" style="38" customWidth="1"/>
    <col min="10254" max="10258" width="0" style="38" hidden="1" customWidth="1"/>
    <col min="10259" max="10487" width="9.140625" style="38"/>
    <col min="10488" max="10488" width="7.28515625" style="38" customWidth="1"/>
    <col min="10489" max="10489" width="25.5703125" style="38" customWidth="1"/>
    <col min="10490" max="10490" width="5.85546875" style="38" customWidth="1"/>
    <col min="10491" max="10491" width="15" style="38" customWidth="1"/>
    <col min="10492" max="10492" width="12.42578125" style="38" customWidth="1"/>
    <col min="10493" max="10493" width="13.42578125" style="38" customWidth="1"/>
    <col min="10494" max="10494" width="11.140625" style="38" customWidth="1"/>
    <col min="10495" max="10495" width="10" style="38" customWidth="1"/>
    <col min="10496" max="10496" width="30.5703125" style="38" customWidth="1"/>
    <col min="10497" max="10497" width="13" style="38" customWidth="1"/>
    <col min="10498" max="10498" width="14.42578125" style="38" customWidth="1"/>
    <col min="10499" max="10499" width="14.140625" style="38" customWidth="1"/>
    <col min="10500" max="10500" width="12.42578125" style="38" customWidth="1"/>
    <col min="10501" max="10501" width="12.85546875" style="38" customWidth="1"/>
    <col min="10502" max="10502" width="8" style="38" customWidth="1"/>
    <col min="10503" max="10503" width="5.140625" style="38" customWidth="1"/>
    <col min="10504" max="10504" width="32.28515625" style="38" customWidth="1"/>
    <col min="10505" max="10505" width="7.28515625" style="38" customWidth="1"/>
    <col min="10506" max="10506" width="13.85546875" style="38" customWidth="1"/>
    <col min="10507" max="10507" width="7.42578125" style="38" customWidth="1"/>
    <col min="10508" max="10508" width="15.28515625" style="38" customWidth="1"/>
    <col min="10509" max="10509" width="13" style="38" customWidth="1"/>
    <col min="10510" max="10514" width="0" style="38" hidden="1" customWidth="1"/>
    <col min="10515" max="10743" width="9.140625" style="38"/>
    <col min="10744" max="10744" width="7.28515625" style="38" customWidth="1"/>
    <col min="10745" max="10745" width="25.5703125" style="38" customWidth="1"/>
    <col min="10746" max="10746" width="5.85546875" style="38" customWidth="1"/>
    <col min="10747" max="10747" width="15" style="38" customWidth="1"/>
    <col min="10748" max="10748" width="12.42578125" style="38" customWidth="1"/>
    <col min="10749" max="10749" width="13.42578125" style="38" customWidth="1"/>
    <col min="10750" max="10750" width="11.140625" style="38" customWidth="1"/>
    <col min="10751" max="10751" width="10" style="38" customWidth="1"/>
    <col min="10752" max="10752" width="30.5703125" style="38" customWidth="1"/>
    <col min="10753" max="10753" width="13" style="38" customWidth="1"/>
    <col min="10754" max="10754" width="14.42578125" style="38" customWidth="1"/>
    <col min="10755" max="10755" width="14.140625" style="38" customWidth="1"/>
    <col min="10756" max="10756" width="12.42578125" style="38" customWidth="1"/>
    <col min="10757" max="10757" width="12.85546875" style="38" customWidth="1"/>
    <col min="10758" max="10758" width="8" style="38" customWidth="1"/>
    <col min="10759" max="10759" width="5.140625" style="38" customWidth="1"/>
    <col min="10760" max="10760" width="32.28515625" style="38" customWidth="1"/>
    <col min="10761" max="10761" width="7.28515625" style="38" customWidth="1"/>
    <col min="10762" max="10762" width="13.85546875" style="38" customWidth="1"/>
    <col min="10763" max="10763" width="7.42578125" style="38" customWidth="1"/>
    <col min="10764" max="10764" width="15.28515625" style="38" customWidth="1"/>
    <col min="10765" max="10765" width="13" style="38" customWidth="1"/>
    <col min="10766" max="10770" width="0" style="38" hidden="1" customWidth="1"/>
    <col min="10771" max="10999" width="9.140625" style="38"/>
    <col min="11000" max="11000" width="7.28515625" style="38" customWidth="1"/>
    <col min="11001" max="11001" width="25.5703125" style="38" customWidth="1"/>
    <col min="11002" max="11002" width="5.85546875" style="38" customWidth="1"/>
    <col min="11003" max="11003" width="15" style="38" customWidth="1"/>
    <col min="11004" max="11004" width="12.42578125" style="38" customWidth="1"/>
    <col min="11005" max="11005" width="13.42578125" style="38" customWidth="1"/>
    <col min="11006" max="11006" width="11.140625" style="38" customWidth="1"/>
    <col min="11007" max="11007" width="10" style="38" customWidth="1"/>
    <col min="11008" max="11008" width="30.5703125" style="38" customWidth="1"/>
    <col min="11009" max="11009" width="13" style="38" customWidth="1"/>
    <col min="11010" max="11010" width="14.42578125" style="38" customWidth="1"/>
    <col min="11011" max="11011" width="14.140625" style="38" customWidth="1"/>
    <col min="11012" max="11012" width="12.42578125" style="38" customWidth="1"/>
    <col min="11013" max="11013" width="12.85546875" style="38" customWidth="1"/>
    <col min="11014" max="11014" width="8" style="38" customWidth="1"/>
    <col min="11015" max="11015" width="5.140625" style="38" customWidth="1"/>
    <col min="11016" max="11016" width="32.28515625" style="38" customWidth="1"/>
    <col min="11017" max="11017" width="7.28515625" style="38" customWidth="1"/>
    <col min="11018" max="11018" width="13.85546875" style="38" customWidth="1"/>
    <col min="11019" max="11019" width="7.42578125" style="38" customWidth="1"/>
    <col min="11020" max="11020" width="15.28515625" style="38" customWidth="1"/>
    <col min="11021" max="11021" width="13" style="38" customWidth="1"/>
    <col min="11022" max="11026" width="0" style="38" hidden="1" customWidth="1"/>
    <col min="11027" max="11255" width="9.140625" style="38"/>
    <col min="11256" max="11256" width="7.28515625" style="38" customWidth="1"/>
    <col min="11257" max="11257" width="25.5703125" style="38" customWidth="1"/>
    <col min="11258" max="11258" width="5.85546875" style="38" customWidth="1"/>
    <col min="11259" max="11259" width="15" style="38" customWidth="1"/>
    <col min="11260" max="11260" width="12.42578125" style="38" customWidth="1"/>
    <col min="11261" max="11261" width="13.42578125" style="38" customWidth="1"/>
    <col min="11262" max="11262" width="11.140625" style="38" customWidth="1"/>
    <col min="11263" max="11263" width="10" style="38" customWidth="1"/>
    <col min="11264" max="11264" width="30.5703125" style="38" customWidth="1"/>
    <col min="11265" max="11265" width="13" style="38" customWidth="1"/>
    <col min="11266" max="11266" width="14.42578125" style="38" customWidth="1"/>
    <col min="11267" max="11267" width="14.140625" style="38" customWidth="1"/>
    <col min="11268" max="11268" width="12.42578125" style="38" customWidth="1"/>
    <col min="11269" max="11269" width="12.85546875" style="38" customWidth="1"/>
    <col min="11270" max="11270" width="8" style="38" customWidth="1"/>
    <col min="11271" max="11271" width="5.140625" style="38" customWidth="1"/>
    <col min="11272" max="11272" width="32.28515625" style="38" customWidth="1"/>
    <col min="11273" max="11273" width="7.28515625" style="38" customWidth="1"/>
    <col min="11274" max="11274" width="13.85546875" style="38" customWidth="1"/>
    <col min="11275" max="11275" width="7.42578125" style="38" customWidth="1"/>
    <col min="11276" max="11276" width="15.28515625" style="38" customWidth="1"/>
    <col min="11277" max="11277" width="13" style="38" customWidth="1"/>
    <col min="11278" max="11282" width="0" style="38" hidden="1" customWidth="1"/>
    <col min="11283" max="11511" width="9.140625" style="38"/>
    <col min="11512" max="11512" width="7.28515625" style="38" customWidth="1"/>
    <col min="11513" max="11513" width="25.5703125" style="38" customWidth="1"/>
    <col min="11514" max="11514" width="5.85546875" style="38" customWidth="1"/>
    <col min="11515" max="11515" width="15" style="38" customWidth="1"/>
    <col min="11516" max="11516" width="12.42578125" style="38" customWidth="1"/>
    <col min="11517" max="11517" width="13.42578125" style="38" customWidth="1"/>
    <col min="11518" max="11518" width="11.140625" style="38" customWidth="1"/>
    <col min="11519" max="11519" width="10" style="38" customWidth="1"/>
    <col min="11520" max="11520" width="30.5703125" style="38" customWidth="1"/>
    <col min="11521" max="11521" width="13" style="38" customWidth="1"/>
    <col min="11522" max="11522" width="14.42578125" style="38" customWidth="1"/>
    <col min="11523" max="11523" width="14.140625" style="38" customWidth="1"/>
    <col min="11524" max="11524" width="12.42578125" style="38" customWidth="1"/>
    <col min="11525" max="11525" width="12.85546875" style="38" customWidth="1"/>
    <col min="11526" max="11526" width="8" style="38" customWidth="1"/>
    <col min="11527" max="11527" width="5.140625" style="38" customWidth="1"/>
    <col min="11528" max="11528" width="32.28515625" style="38" customWidth="1"/>
    <col min="11529" max="11529" width="7.28515625" style="38" customWidth="1"/>
    <col min="11530" max="11530" width="13.85546875" style="38" customWidth="1"/>
    <col min="11531" max="11531" width="7.42578125" style="38" customWidth="1"/>
    <col min="11532" max="11532" width="15.28515625" style="38" customWidth="1"/>
    <col min="11533" max="11533" width="13" style="38" customWidth="1"/>
    <col min="11534" max="11538" width="0" style="38" hidden="1" customWidth="1"/>
    <col min="11539" max="11767" width="9.140625" style="38"/>
    <col min="11768" max="11768" width="7.28515625" style="38" customWidth="1"/>
    <col min="11769" max="11769" width="25.5703125" style="38" customWidth="1"/>
    <col min="11770" max="11770" width="5.85546875" style="38" customWidth="1"/>
    <col min="11771" max="11771" width="15" style="38" customWidth="1"/>
    <col min="11772" max="11772" width="12.42578125" style="38" customWidth="1"/>
    <col min="11773" max="11773" width="13.42578125" style="38" customWidth="1"/>
    <col min="11774" max="11774" width="11.140625" style="38" customWidth="1"/>
    <col min="11775" max="11775" width="10" style="38" customWidth="1"/>
    <col min="11776" max="11776" width="30.5703125" style="38" customWidth="1"/>
    <col min="11777" max="11777" width="13" style="38" customWidth="1"/>
    <col min="11778" max="11778" width="14.42578125" style="38" customWidth="1"/>
    <col min="11779" max="11779" width="14.140625" style="38" customWidth="1"/>
    <col min="11780" max="11780" width="12.42578125" style="38" customWidth="1"/>
    <col min="11781" max="11781" width="12.85546875" style="38" customWidth="1"/>
    <col min="11782" max="11782" width="8" style="38" customWidth="1"/>
    <col min="11783" max="11783" width="5.140625" style="38" customWidth="1"/>
    <col min="11784" max="11784" width="32.28515625" style="38" customWidth="1"/>
    <col min="11785" max="11785" width="7.28515625" style="38" customWidth="1"/>
    <col min="11786" max="11786" width="13.85546875" style="38" customWidth="1"/>
    <col min="11787" max="11787" width="7.42578125" style="38" customWidth="1"/>
    <col min="11788" max="11788" width="15.28515625" style="38" customWidth="1"/>
    <col min="11789" max="11789" width="13" style="38" customWidth="1"/>
    <col min="11790" max="11794" width="0" style="38" hidden="1" customWidth="1"/>
    <col min="11795" max="12023" width="9.140625" style="38"/>
    <col min="12024" max="12024" width="7.28515625" style="38" customWidth="1"/>
    <col min="12025" max="12025" width="25.5703125" style="38" customWidth="1"/>
    <col min="12026" max="12026" width="5.85546875" style="38" customWidth="1"/>
    <col min="12027" max="12027" width="15" style="38" customWidth="1"/>
    <col min="12028" max="12028" width="12.42578125" style="38" customWidth="1"/>
    <col min="12029" max="12029" width="13.42578125" style="38" customWidth="1"/>
    <col min="12030" max="12030" width="11.140625" style="38" customWidth="1"/>
    <col min="12031" max="12031" width="10" style="38" customWidth="1"/>
    <col min="12032" max="12032" width="30.5703125" style="38" customWidth="1"/>
    <col min="12033" max="12033" width="13" style="38" customWidth="1"/>
    <col min="12034" max="12034" width="14.42578125" style="38" customWidth="1"/>
    <col min="12035" max="12035" width="14.140625" style="38" customWidth="1"/>
    <col min="12036" max="12036" width="12.42578125" style="38" customWidth="1"/>
    <col min="12037" max="12037" width="12.85546875" style="38" customWidth="1"/>
    <col min="12038" max="12038" width="8" style="38" customWidth="1"/>
    <col min="12039" max="12039" width="5.140625" style="38" customWidth="1"/>
    <col min="12040" max="12040" width="32.28515625" style="38" customWidth="1"/>
    <col min="12041" max="12041" width="7.28515625" style="38" customWidth="1"/>
    <col min="12042" max="12042" width="13.85546875" style="38" customWidth="1"/>
    <col min="12043" max="12043" width="7.42578125" style="38" customWidth="1"/>
    <col min="12044" max="12044" width="15.28515625" style="38" customWidth="1"/>
    <col min="12045" max="12045" width="13" style="38" customWidth="1"/>
    <col min="12046" max="12050" width="0" style="38" hidden="1" customWidth="1"/>
    <col min="12051" max="12279" width="9.140625" style="38"/>
    <col min="12280" max="12280" width="7.28515625" style="38" customWidth="1"/>
    <col min="12281" max="12281" width="25.5703125" style="38" customWidth="1"/>
    <col min="12282" max="12282" width="5.85546875" style="38" customWidth="1"/>
    <col min="12283" max="12283" width="15" style="38" customWidth="1"/>
    <col min="12284" max="12284" width="12.42578125" style="38" customWidth="1"/>
    <col min="12285" max="12285" width="13.42578125" style="38" customWidth="1"/>
    <col min="12286" max="12286" width="11.140625" style="38" customWidth="1"/>
    <col min="12287" max="12287" width="10" style="38" customWidth="1"/>
    <col min="12288" max="12288" width="30.5703125" style="38" customWidth="1"/>
    <col min="12289" max="12289" width="13" style="38" customWidth="1"/>
    <col min="12290" max="12290" width="14.42578125" style="38" customWidth="1"/>
    <col min="12291" max="12291" width="14.140625" style="38" customWidth="1"/>
    <col min="12292" max="12292" width="12.42578125" style="38" customWidth="1"/>
    <col min="12293" max="12293" width="12.85546875" style="38" customWidth="1"/>
    <col min="12294" max="12294" width="8" style="38" customWidth="1"/>
    <col min="12295" max="12295" width="5.140625" style="38" customWidth="1"/>
    <col min="12296" max="12296" width="32.28515625" style="38" customWidth="1"/>
    <col min="12297" max="12297" width="7.28515625" style="38" customWidth="1"/>
    <col min="12298" max="12298" width="13.85546875" style="38" customWidth="1"/>
    <col min="12299" max="12299" width="7.42578125" style="38" customWidth="1"/>
    <col min="12300" max="12300" width="15.28515625" style="38" customWidth="1"/>
    <col min="12301" max="12301" width="13" style="38" customWidth="1"/>
    <col min="12302" max="12306" width="0" style="38" hidden="1" customWidth="1"/>
    <col min="12307" max="12535" width="9.140625" style="38"/>
    <col min="12536" max="12536" width="7.28515625" style="38" customWidth="1"/>
    <col min="12537" max="12537" width="25.5703125" style="38" customWidth="1"/>
    <col min="12538" max="12538" width="5.85546875" style="38" customWidth="1"/>
    <col min="12539" max="12539" width="15" style="38" customWidth="1"/>
    <col min="12540" max="12540" width="12.42578125" style="38" customWidth="1"/>
    <col min="12541" max="12541" width="13.42578125" style="38" customWidth="1"/>
    <col min="12542" max="12542" width="11.140625" style="38" customWidth="1"/>
    <col min="12543" max="12543" width="10" style="38" customWidth="1"/>
    <col min="12544" max="12544" width="30.5703125" style="38" customWidth="1"/>
    <col min="12545" max="12545" width="13" style="38" customWidth="1"/>
    <col min="12546" max="12546" width="14.42578125" style="38" customWidth="1"/>
    <col min="12547" max="12547" width="14.140625" style="38" customWidth="1"/>
    <col min="12548" max="12548" width="12.42578125" style="38" customWidth="1"/>
    <col min="12549" max="12549" width="12.85546875" style="38" customWidth="1"/>
    <col min="12550" max="12550" width="8" style="38" customWidth="1"/>
    <col min="12551" max="12551" width="5.140625" style="38" customWidth="1"/>
    <col min="12552" max="12552" width="32.28515625" style="38" customWidth="1"/>
    <col min="12553" max="12553" width="7.28515625" style="38" customWidth="1"/>
    <col min="12554" max="12554" width="13.85546875" style="38" customWidth="1"/>
    <col min="12555" max="12555" width="7.42578125" style="38" customWidth="1"/>
    <col min="12556" max="12556" width="15.28515625" style="38" customWidth="1"/>
    <col min="12557" max="12557" width="13" style="38" customWidth="1"/>
    <col min="12558" max="12562" width="0" style="38" hidden="1" customWidth="1"/>
    <col min="12563" max="12791" width="9.140625" style="38"/>
    <col min="12792" max="12792" width="7.28515625" style="38" customWidth="1"/>
    <col min="12793" max="12793" width="25.5703125" style="38" customWidth="1"/>
    <col min="12794" max="12794" width="5.85546875" style="38" customWidth="1"/>
    <col min="12795" max="12795" width="15" style="38" customWidth="1"/>
    <col min="12796" max="12796" width="12.42578125" style="38" customWidth="1"/>
    <col min="12797" max="12797" width="13.42578125" style="38" customWidth="1"/>
    <col min="12798" max="12798" width="11.140625" style="38" customWidth="1"/>
    <col min="12799" max="12799" width="10" style="38" customWidth="1"/>
    <col min="12800" max="12800" width="30.5703125" style="38" customWidth="1"/>
    <col min="12801" max="12801" width="13" style="38" customWidth="1"/>
    <col min="12802" max="12802" width="14.42578125" style="38" customWidth="1"/>
    <col min="12803" max="12803" width="14.140625" style="38" customWidth="1"/>
    <col min="12804" max="12804" width="12.42578125" style="38" customWidth="1"/>
    <col min="12805" max="12805" width="12.85546875" style="38" customWidth="1"/>
    <col min="12806" max="12806" width="8" style="38" customWidth="1"/>
    <col min="12807" max="12807" width="5.140625" style="38" customWidth="1"/>
    <col min="12808" max="12808" width="32.28515625" style="38" customWidth="1"/>
    <col min="12809" max="12809" width="7.28515625" style="38" customWidth="1"/>
    <col min="12810" max="12810" width="13.85546875" style="38" customWidth="1"/>
    <col min="12811" max="12811" width="7.42578125" style="38" customWidth="1"/>
    <col min="12812" max="12812" width="15.28515625" style="38" customWidth="1"/>
    <col min="12813" max="12813" width="13" style="38" customWidth="1"/>
    <col min="12814" max="12818" width="0" style="38" hidden="1" customWidth="1"/>
    <col min="12819" max="13047" width="9.140625" style="38"/>
    <col min="13048" max="13048" width="7.28515625" style="38" customWidth="1"/>
    <col min="13049" max="13049" width="25.5703125" style="38" customWidth="1"/>
    <col min="13050" max="13050" width="5.85546875" style="38" customWidth="1"/>
    <col min="13051" max="13051" width="15" style="38" customWidth="1"/>
    <col min="13052" max="13052" width="12.42578125" style="38" customWidth="1"/>
    <col min="13053" max="13053" width="13.42578125" style="38" customWidth="1"/>
    <col min="13054" max="13054" width="11.140625" style="38" customWidth="1"/>
    <col min="13055" max="13055" width="10" style="38" customWidth="1"/>
    <col min="13056" max="13056" width="30.5703125" style="38" customWidth="1"/>
    <col min="13057" max="13057" width="13" style="38" customWidth="1"/>
    <col min="13058" max="13058" width="14.42578125" style="38" customWidth="1"/>
    <col min="13059" max="13059" width="14.140625" style="38" customWidth="1"/>
    <col min="13060" max="13060" width="12.42578125" style="38" customWidth="1"/>
    <col min="13061" max="13061" width="12.85546875" style="38" customWidth="1"/>
    <col min="13062" max="13062" width="8" style="38" customWidth="1"/>
    <col min="13063" max="13063" width="5.140625" style="38" customWidth="1"/>
    <col min="13064" max="13064" width="32.28515625" style="38" customWidth="1"/>
    <col min="13065" max="13065" width="7.28515625" style="38" customWidth="1"/>
    <col min="13066" max="13066" width="13.85546875" style="38" customWidth="1"/>
    <col min="13067" max="13067" width="7.42578125" style="38" customWidth="1"/>
    <col min="13068" max="13068" width="15.28515625" style="38" customWidth="1"/>
    <col min="13069" max="13069" width="13" style="38" customWidth="1"/>
    <col min="13070" max="13074" width="0" style="38" hidden="1" customWidth="1"/>
    <col min="13075" max="13303" width="9.140625" style="38"/>
    <col min="13304" max="13304" width="7.28515625" style="38" customWidth="1"/>
    <col min="13305" max="13305" width="25.5703125" style="38" customWidth="1"/>
    <col min="13306" max="13306" width="5.85546875" style="38" customWidth="1"/>
    <col min="13307" max="13307" width="15" style="38" customWidth="1"/>
    <col min="13308" max="13308" width="12.42578125" style="38" customWidth="1"/>
    <col min="13309" max="13309" width="13.42578125" style="38" customWidth="1"/>
    <col min="13310" max="13310" width="11.140625" style="38" customWidth="1"/>
    <col min="13311" max="13311" width="10" style="38" customWidth="1"/>
    <col min="13312" max="13312" width="30.5703125" style="38" customWidth="1"/>
    <col min="13313" max="13313" width="13" style="38" customWidth="1"/>
    <col min="13314" max="13314" width="14.42578125" style="38" customWidth="1"/>
    <col min="13315" max="13315" width="14.140625" style="38" customWidth="1"/>
    <col min="13316" max="13316" width="12.42578125" style="38" customWidth="1"/>
    <col min="13317" max="13317" width="12.85546875" style="38" customWidth="1"/>
    <col min="13318" max="13318" width="8" style="38" customWidth="1"/>
    <col min="13319" max="13319" width="5.140625" style="38" customWidth="1"/>
    <col min="13320" max="13320" width="32.28515625" style="38" customWidth="1"/>
    <col min="13321" max="13321" width="7.28515625" style="38" customWidth="1"/>
    <col min="13322" max="13322" width="13.85546875" style="38" customWidth="1"/>
    <col min="13323" max="13323" width="7.42578125" style="38" customWidth="1"/>
    <col min="13324" max="13324" width="15.28515625" style="38" customWidth="1"/>
    <col min="13325" max="13325" width="13" style="38" customWidth="1"/>
    <col min="13326" max="13330" width="0" style="38" hidden="1" customWidth="1"/>
    <col min="13331" max="13559" width="9.140625" style="38"/>
    <col min="13560" max="13560" width="7.28515625" style="38" customWidth="1"/>
    <col min="13561" max="13561" width="25.5703125" style="38" customWidth="1"/>
    <col min="13562" max="13562" width="5.85546875" style="38" customWidth="1"/>
    <col min="13563" max="13563" width="15" style="38" customWidth="1"/>
    <col min="13564" max="13564" width="12.42578125" style="38" customWidth="1"/>
    <col min="13565" max="13565" width="13.42578125" style="38" customWidth="1"/>
    <col min="13566" max="13566" width="11.140625" style="38" customWidth="1"/>
    <col min="13567" max="13567" width="10" style="38" customWidth="1"/>
    <col min="13568" max="13568" width="30.5703125" style="38" customWidth="1"/>
    <col min="13569" max="13569" width="13" style="38" customWidth="1"/>
    <col min="13570" max="13570" width="14.42578125" style="38" customWidth="1"/>
    <col min="13571" max="13571" width="14.140625" style="38" customWidth="1"/>
    <col min="13572" max="13572" width="12.42578125" style="38" customWidth="1"/>
    <col min="13573" max="13573" width="12.85546875" style="38" customWidth="1"/>
    <col min="13574" max="13574" width="8" style="38" customWidth="1"/>
    <col min="13575" max="13575" width="5.140625" style="38" customWidth="1"/>
    <col min="13576" max="13576" width="32.28515625" style="38" customWidth="1"/>
    <col min="13577" max="13577" width="7.28515625" style="38" customWidth="1"/>
    <col min="13578" max="13578" width="13.85546875" style="38" customWidth="1"/>
    <col min="13579" max="13579" width="7.42578125" style="38" customWidth="1"/>
    <col min="13580" max="13580" width="15.28515625" style="38" customWidth="1"/>
    <col min="13581" max="13581" width="13" style="38" customWidth="1"/>
    <col min="13582" max="13586" width="0" style="38" hidden="1" customWidth="1"/>
    <col min="13587" max="13815" width="9.140625" style="38"/>
    <col min="13816" max="13816" width="7.28515625" style="38" customWidth="1"/>
    <col min="13817" max="13817" width="25.5703125" style="38" customWidth="1"/>
    <col min="13818" max="13818" width="5.85546875" style="38" customWidth="1"/>
    <col min="13819" max="13819" width="15" style="38" customWidth="1"/>
    <col min="13820" max="13820" width="12.42578125" style="38" customWidth="1"/>
    <col min="13821" max="13821" width="13.42578125" style="38" customWidth="1"/>
    <col min="13822" max="13822" width="11.140625" style="38" customWidth="1"/>
    <col min="13823" max="13823" width="10" style="38" customWidth="1"/>
    <col min="13824" max="13824" width="30.5703125" style="38" customWidth="1"/>
    <col min="13825" max="13825" width="13" style="38" customWidth="1"/>
    <col min="13826" max="13826" width="14.42578125" style="38" customWidth="1"/>
    <col min="13827" max="13827" width="14.140625" style="38" customWidth="1"/>
    <col min="13828" max="13828" width="12.42578125" style="38" customWidth="1"/>
    <col min="13829" max="13829" width="12.85546875" style="38" customWidth="1"/>
    <col min="13830" max="13830" width="8" style="38" customWidth="1"/>
    <col min="13831" max="13831" width="5.140625" style="38" customWidth="1"/>
    <col min="13832" max="13832" width="32.28515625" style="38" customWidth="1"/>
    <col min="13833" max="13833" width="7.28515625" style="38" customWidth="1"/>
    <col min="13834" max="13834" width="13.85546875" style="38" customWidth="1"/>
    <col min="13835" max="13835" width="7.42578125" style="38" customWidth="1"/>
    <col min="13836" max="13836" width="15.28515625" style="38" customWidth="1"/>
    <col min="13837" max="13837" width="13" style="38" customWidth="1"/>
    <col min="13838" max="13842" width="0" style="38" hidden="1" customWidth="1"/>
    <col min="13843" max="14071" width="9.140625" style="38"/>
    <col min="14072" max="14072" width="7.28515625" style="38" customWidth="1"/>
    <col min="14073" max="14073" width="25.5703125" style="38" customWidth="1"/>
    <col min="14074" max="14074" width="5.85546875" style="38" customWidth="1"/>
    <col min="14075" max="14075" width="15" style="38" customWidth="1"/>
    <col min="14076" max="14076" width="12.42578125" style="38" customWidth="1"/>
    <col min="14077" max="14077" width="13.42578125" style="38" customWidth="1"/>
    <col min="14078" max="14078" width="11.140625" style="38" customWidth="1"/>
    <col min="14079" max="14079" width="10" style="38" customWidth="1"/>
    <col min="14080" max="14080" width="30.5703125" style="38" customWidth="1"/>
    <col min="14081" max="14081" width="13" style="38" customWidth="1"/>
    <col min="14082" max="14082" width="14.42578125" style="38" customWidth="1"/>
    <col min="14083" max="14083" width="14.140625" style="38" customWidth="1"/>
    <col min="14084" max="14084" width="12.42578125" style="38" customWidth="1"/>
    <col min="14085" max="14085" width="12.85546875" style="38" customWidth="1"/>
    <col min="14086" max="14086" width="8" style="38" customWidth="1"/>
    <col min="14087" max="14087" width="5.140625" style="38" customWidth="1"/>
    <col min="14088" max="14088" width="32.28515625" style="38" customWidth="1"/>
    <col min="14089" max="14089" width="7.28515625" style="38" customWidth="1"/>
    <col min="14090" max="14090" width="13.85546875" style="38" customWidth="1"/>
    <col min="14091" max="14091" width="7.42578125" style="38" customWidth="1"/>
    <col min="14092" max="14092" width="15.28515625" style="38" customWidth="1"/>
    <col min="14093" max="14093" width="13" style="38" customWidth="1"/>
    <col min="14094" max="14098" width="0" style="38" hidden="1" customWidth="1"/>
    <col min="14099" max="14327" width="9.140625" style="38"/>
    <col min="14328" max="14328" width="7.28515625" style="38" customWidth="1"/>
    <col min="14329" max="14329" width="25.5703125" style="38" customWidth="1"/>
    <col min="14330" max="14330" width="5.85546875" style="38" customWidth="1"/>
    <col min="14331" max="14331" width="15" style="38" customWidth="1"/>
    <col min="14332" max="14332" width="12.42578125" style="38" customWidth="1"/>
    <col min="14333" max="14333" width="13.42578125" style="38" customWidth="1"/>
    <col min="14334" max="14334" width="11.140625" style="38" customWidth="1"/>
    <col min="14335" max="14335" width="10" style="38" customWidth="1"/>
    <col min="14336" max="14336" width="30.5703125" style="38" customWidth="1"/>
    <col min="14337" max="14337" width="13" style="38" customWidth="1"/>
    <col min="14338" max="14338" width="14.42578125" style="38" customWidth="1"/>
    <col min="14339" max="14339" width="14.140625" style="38" customWidth="1"/>
    <col min="14340" max="14340" width="12.42578125" style="38" customWidth="1"/>
    <col min="14341" max="14341" width="12.85546875" style="38" customWidth="1"/>
    <col min="14342" max="14342" width="8" style="38" customWidth="1"/>
    <col min="14343" max="14343" width="5.140625" style="38" customWidth="1"/>
    <col min="14344" max="14344" width="32.28515625" style="38" customWidth="1"/>
    <col min="14345" max="14345" width="7.28515625" style="38" customWidth="1"/>
    <col min="14346" max="14346" width="13.85546875" style="38" customWidth="1"/>
    <col min="14347" max="14347" width="7.42578125" style="38" customWidth="1"/>
    <col min="14348" max="14348" width="15.28515625" style="38" customWidth="1"/>
    <col min="14349" max="14349" width="13" style="38" customWidth="1"/>
    <col min="14350" max="14354" width="0" style="38" hidden="1" customWidth="1"/>
    <col min="14355" max="14583" width="9.140625" style="38"/>
    <col min="14584" max="14584" width="7.28515625" style="38" customWidth="1"/>
    <col min="14585" max="14585" width="25.5703125" style="38" customWidth="1"/>
    <col min="14586" max="14586" width="5.85546875" style="38" customWidth="1"/>
    <col min="14587" max="14587" width="15" style="38" customWidth="1"/>
    <col min="14588" max="14588" width="12.42578125" style="38" customWidth="1"/>
    <col min="14589" max="14589" width="13.42578125" style="38" customWidth="1"/>
    <col min="14590" max="14590" width="11.140625" style="38" customWidth="1"/>
    <col min="14591" max="14591" width="10" style="38" customWidth="1"/>
    <col min="14592" max="14592" width="30.5703125" style="38" customWidth="1"/>
    <col min="14593" max="14593" width="13" style="38" customWidth="1"/>
    <col min="14594" max="14594" width="14.42578125" style="38" customWidth="1"/>
    <col min="14595" max="14595" width="14.140625" style="38" customWidth="1"/>
    <col min="14596" max="14596" width="12.42578125" style="38" customWidth="1"/>
    <col min="14597" max="14597" width="12.85546875" style="38" customWidth="1"/>
    <col min="14598" max="14598" width="8" style="38" customWidth="1"/>
    <col min="14599" max="14599" width="5.140625" style="38" customWidth="1"/>
    <col min="14600" max="14600" width="32.28515625" style="38" customWidth="1"/>
    <col min="14601" max="14601" width="7.28515625" style="38" customWidth="1"/>
    <col min="14602" max="14602" width="13.85546875" style="38" customWidth="1"/>
    <col min="14603" max="14603" width="7.42578125" style="38" customWidth="1"/>
    <col min="14604" max="14604" width="15.28515625" style="38" customWidth="1"/>
    <col min="14605" max="14605" width="13" style="38" customWidth="1"/>
    <col min="14606" max="14610" width="0" style="38" hidden="1" customWidth="1"/>
    <col min="14611" max="14839" width="9.140625" style="38"/>
    <col min="14840" max="14840" width="7.28515625" style="38" customWidth="1"/>
    <col min="14841" max="14841" width="25.5703125" style="38" customWidth="1"/>
    <col min="14842" max="14842" width="5.85546875" style="38" customWidth="1"/>
    <col min="14843" max="14843" width="15" style="38" customWidth="1"/>
    <col min="14844" max="14844" width="12.42578125" style="38" customWidth="1"/>
    <col min="14845" max="14845" width="13.42578125" style="38" customWidth="1"/>
    <col min="14846" max="14846" width="11.140625" style="38" customWidth="1"/>
    <col min="14847" max="14847" width="10" style="38" customWidth="1"/>
    <col min="14848" max="14848" width="30.5703125" style="38" customWidth="1"/>
    <col min="14849" max="14849" width="13" style="38" customWidth="1"/>
    <col min="14850" max="14850" width="14.42578125" style="38" customWidth="1"/>
    <col min="14851" max="14851" width="14.140625" style="38" customWidth="1"/>
    <col min="14852" max="14852" width="12.42578125" style="38" customWidth="1"/>
    <col min="14853" max="14853" width="12.85546875" style="38" customWidth="1"/>
    <col min="14854" max="14854" width="8" style="38" customWidth="1"/>
    <col min="14855" max="14855" width="5.140625" style="38" customWidth="1"/>
    <col min="14856" max="14856" width="32.28515625" style="38" customWidth="1"/>
    <col min="14857" max="14857" width="7.28515625" style="38" customWidth="1"/>
    <col min="14858" max="14858" width="13.85546875" style="38" customWidth="1"/>
    <col min="14859" max="14859" width="7.42578125" style="38" customWidth="1"/>
    <col min="14860" max="14860" width="15.28515625" style="38" customWidth="1"/>
    <col min="14861" max="14861" width="13" style="38" customWidth="1"/>
    <col min="14862" max="14866" width="0" style="38" hidden="1" customWidth="1"/>
    <col min="14867" max="15095" width="9.140625" style="38"/>
    <col min="15096" max="15096" width="7.28515625" style="38" customWidth="1"/>
    <col min="15097" max="15097" width="25.5703125" style="38" customWidth="1"/>
    <col min="15098" max="15098" width="5.85546875" style="38" customWidth="1"/>
    <col min="15099" max="15099" width="15" style="38" customWidth="1"/>
    <col min="15100" max="15100" width="12.42578125" style="38" customWidth="1"/>
    <col min="15101" max="15101" width="13.42578125" style="38" customWidth="1"/>
    <col min="15102" max="15102" width="11.140625" style="38" customWidth="1"/>
    <col min="15103" max="15103" width="10" style="38" customWidth="1"/>
    <col min="15104" max="15104" width="30.5703125" style="38" customWidth="1"/>
    <col min="15105" max="15105" width="13" style="38" customWidth="1"/>
    <col min="15106" max="15106" width="14.42578125" style="38" customWidth="1"/>
    <col min="15107" max="15107" width="14.140625" style="38" customWidth="1"/>
    <col min="15108" max="15108" width="12.42578125" style="38" customWidth="1"/>
    <col min="15109" max="15109" width="12.85546875" style="38" customWidth="1"/>
    <col min="15110" max="15110" width="8" style="38" customWidth="1"/>
    <col min="15111" max="15111" width="5.140625" style="38" customWidth="1"/>
    <col min="15112" max="15112" width="32.28515625" style="38" customWidth="1"/>
    <col min="15113" max="15113" width="7.28515625" style="38" customWidth="1"/>
    <col min="15114" max="15114" width="13.85546875" style="38" customWidth="1"/>
    <col min="15115" max="15115" width="7.42578125" style="38" customWidth="1"/>
    <col min="15116" max="15116" width="15.28515625" style="38" customWidth="1"/>
    <col min="15117" max="15117" width="13" style="38" customWidth="1"/>
    <col min="15118" max="15122" width="0" style="38" hidden="1" customWidth="1"/>
    <col min="15123" max="15351" width="9.140625" style="38"/>
    <col min="15352" max="15352" width="7.28515625" style="38" customWidth="1"/>
    <col min="15353" max="15353" width="25.5703125" style="38" customWidth="1"/>
    <col min="15354" max="15354" width="5.85546875" style="38" customWidth="1"/>
    <col min="15355" max="15355" width="15" style="38" customWidth="1"/>
    <col min="15356" max="15356" width="12.42578125" style="38" customWidth="1"/>
    <col min="15357" max="15357" width="13.42578125" style="38" customWidth="1"/>
    <col min="15358" max="15358" width="11.140625" style="38" customWidth="1"/>
    <col min="15359" max="15359" width="10" style="38" customWidth="1"/>
    <col min="15360" max="15360" width="30.5703125" style="38" customWidth="1"/>
    <col min="15361" max="15361" width="13" style="38" customWidth="1"/>
    <col min="15362" max="15362" width="14.42578125" style="38" customWidth="1"/>
    <col min="15363" max="15363" width="14.140625" style="38" customWidth="1"/>
    <col min="15364" max="15364" width="12.42578125" style="38" customWidth="1"/>
    <col min="15365" max="15365" width="12.85546875" style="38" customWidth="1"/>
    <col min="15366" max="15366" width="8" style="38" customWidth="1"/>
    <col min="15367" max="15367" width="5.140625" style="38" customWidth="1"/>
    <col min="15368" max="15368" width="32.28515625" style="38" customWidth="1"/>
    <col min="15369" max="15369" width="7.28515625" style="38" customWidth="1"/>
    <col min="15370" max="15370" width="13.85546875" style="38" customWidth="1"/>
    <col min="15371" max="15371" width="7.42578125" style="38" customWidth="1"/>
    <col min="15372" max="15372" width="15.28515625" style="38" customWidth="1"/>
    <col min="15373" max="15373" width="13" style="38" customWidth="1"/>
    <col min="15374" max="15378" width="0" style="38" hidden="1" customWidth="1"/>
    <col min="15379" max="15607" width="9.140625" style="38"/>
    <col min="15608" max="15608" width="7.28515625" style="38" customWidth="1"/>
    <col min="15609" max="15609" width="25.5703125" style="38" customWidth="1"/>
    <col min="15610" max="15610" width="5.85546875" style="38" customWidth="1"/>
    <col min="15611" max="15611" width="15" style="38" customWidth="1"/>
    <col min="15612" max="15612" width="12.42578125" style="38" customWidth="1"/>
    <col min="15613" max="15613" width="13.42578125" style="38" customWidth="1"/>
    <col min="15614" max="15614" width="11.140625" style="38" customWidth="1"/>
    <col min="15615" max="15615" width="10" style="38" customWidth="1"/>
    <col min="15616" max="15616" width="30.5703125" style="38" customWidth="1"/>
    <col min="15617" max="15617" width="13" style="38" customWidth="1"/>
    <col min="15618" max="15618" width="14.42578125" style="38" customWidth="1"/>
    <col min="15619" max="15619" width="14.140625" style="38" customWidth="1"/>
    <col min="15620" max="15620" width="12.42578125" style="38" customWidth="1"/>
    <col min="15621" max="15621" width="12.85546875" style="38" customWidth="1"/>
    <col min="15622" max="15622" width="8" style="38" customWidth="1"/>
    <col min="15623" max="15623" width="5.140625" style="38" customWidth="1"/>
    <col min="15624" max="15624" width="32.28515625" style="38" customWidth="1"/>
    <col min="15625" max="15625" width="7.28515625" style="38" customWidth="1"/>
    <col min="15626" max="15626" width="13.85546875" style="38" customWidth="1"/>
    <col min="15627" max="15627" width="7.42578125" style="38" customWidth="1"/>
    <col min="15628" max="15628" width="15.28515625" style="38" customWidth="1"/>
    <col min="15629" max="15629" width="13" style="38" customWidth="1"/>
    <col min="15630" max="15634" width="0" style="38" hidden="1" customWidth="1"/>
    <col min="15635" max="15863" width="9.140625" style="38"/>
    <col min="15864" max="15864" width="7.28515625" style="38" customWidth="1"/>
    <col min="15865" max="15865" width="25.5703125" style="38" customWidth="1"/>
    <col min="15866" max="15866" width="5.85546875" style="38" customWidth="1"/>
    <col min="15867" max="15867" width="15" style="38" customWidth="1"/>
    <col min="15868" max="15868" width="12.42578125" style="38" customWidth="1"/>
    <col min="15869" max="15869" width="13.42578125" style="38" customWidth="1"/>
    <col min="15870" max="15870" width="11.140625" style="38" customWidth="1"/>
    <col min="15871" max="15871" width="10" style="38" customWidth="1"/>
    <col min="15872" max="15872" width="30.5703125" style="38" customWidth="1"/>
    <col min="15873" max="15873" width="13" style="38" customWidth="1"/>
    <col min="15874" max="15874" width="14.42578125" style="38" customWidth="1"/>
    <col min="15875" max="15875" width="14.140625" style="38" customWidth="1"/>
    <col min="15876" max="15876" width="12.42578125" style="38" customWidth="1"/>
    <col min="15877" max="15877" width="12.85546875" style="38" customWidth="1"/>
    <col min="15878" max="15878" width="8" style="38" customWidth="1"/>
    <col min="15879" max="15879" width="5.140625" style="38" customWidth="1"/>
    <col min="15880" max="15880" width="32.28515625" style="38" customWidth="1"/>
    <col min="15881" max="15881" width="7.28515625" style="38" customWidth="1"/>
    <col min="15882" max="15882" width="13.85546875" style="38" customWidth="1"/>
    <col min="15883" max="15883" width="7.42578125" style="38" customWidth="1"/>
    <col min="15884" max="15884" width="15.28515625" style="38" customWidth="1"/>
    <col min="15885" max="15885" width="13" style="38" customWidth="1"/>
    <col min="15886" max="15890" width="0" style="38" hidden="1" customWidth="1"/>
    <col min="15891" max="16119" width="9.140625" style="38"/>
    <col min="16120" max="16120" width="7.28515625" style="38" customWidth="1"/>
    <col min="16121" max="16121" width="25.5703125" style="38" customWidth="1"/>
    <col min="16122" max="16122" width="5.85546875" style="38" customWidth="1"/>
    <col min="16123" max="16123" width="15" style="38" customWidth="1"/>
    <col min="16124" max="16124" width="12.42578125" style="38" customWidth="1"/>
    <col min="16125" max="16125" width="13.42578125" style="38" customWidth="1"/>
    <col min="16126" max="16126" width="11.140625" style="38" customWidth="1"/>
    <col min="16127" max="16127" width="10" style="38" customWidth="1"/>
    <col min="16128" max="16128" width="30.5703125" style="38" customWidth="1"/>
    <col min="16129" max="16129" width="13" style="38" customWidth="1"/>
    <col min="16130" max="16130" width="14.42578125" style="38" customWidth="1"/>
    <col min="16131" max="16131" width="14.140625" style="38" customWidth="1"/>
    <col min="16132" max="16132" width="12.42578125" style="38" customWidth="1"/>
    <col min="16133" max="16133" width="12.85546875" style="38" customWidth="1"/>
    <col min="16134" max="16134" width="8" style="38" customWidth="1"/>
    <col min="16135" max="16135" width="5.140625" style="38" customWidth="1"/>
    <col min="16136" max="16136" width="32.28515625" style="38" customWidth="1"/>
    <col min="16137" max="16137" width="7.28515625" style="38" customWidth="1"/>
    <col min="16138" max="16138" width="13.85546875" style="38" customWidth="1"/>
    <col min="16139" max="16139" width="7.42578125" style="38" customWidth="1"/>
    <col min="16140" max="16140" width="15.28515625" style="38" customWidth="1"/>
    <col min="16141" max="16141" width="13" style="38" customWidth="1"/>
    <col min="16142" max="16146" width="0" style="38" hidden="1" customWidth="1"/>
    <col min="16147" max="16384" width="9.140625" style="38"/>
  </cols>
  <sheetData>
    <row r="1" spans="2:23" x14ac:dyDescent="0.25">
      <c r="F1" s="211" t="s">
        <v>47</v>
      </c>
      <c r="G1" s="211"/>
      <c r="M1" s="211" t="s">
        <v>47</v>
      </c>
      <c r="N1" s="211"/>
      <c r="U1" s="211" t="s">
        <v>47</v>
      </c>
      <c r="V1" s="211"/>
    </row>
    <row r="2" spans="2:23" ht="15.75" x14ac:dyDescent="0.25">
      <c r="B2" s="1" t="s">
        <v>0</v>
      </c>
      <c r="C2" s="1"/>
      <c r="D2" s="1"/>
      <c r="E2" s="1"/>
      <c r="F2" s="1"/>
      <c r="G2" s="32"/>
      <c r="H2" s="33"/>
      <c r="I2" s="1" t="s">
        <v>0</v>
      </c>
      <c r="J2" s="33"/>
      <c r="K2" s="32"/>
      <c r="L2" s="33"/>
      <c r="M2" s="33"/>
      <c r="N2" s="33"/>
      <c r="O2" s="199"/>
      <c r="P2" s="33"/>
      <c r="Q2" s="1" t="s">
        <v>0</v>
      </c>
      <c r="R2" s="33"/>
      <c r="S2" s="32"/>
      <c r="T2" s="33"/>
      <c r="U2" s="33"/>
      <c r="V2" s="33"/>
    </row>
    <row r="3" spans="2:23" x14ac:dyDescent="0.25">
      <c r="B3" s="32" t="s">
        <v>1</v>
      </c>
      <c r="C3" s="32"/>
      <c r="D3" s="32"/>
      <c r="E3" s="32"/>
      <c r="F3" s="32"/>
      <c r="G3" s="32"/>
      <c r="H3" s="33"/>
      <c r="I3" s="32" t="s">
        <v>1</v>
      </c>
      <c r="J3" s="33"/>
      <c r="K3" s="32"/>
      <c r="L3" s="33"/>
      <c r="M3" s="33"/>
      <c r="N3" s="33"/>
      <c r="O3" s="199"/>
      <c r="P3" s="33"/>
      <c r="Q3" s="32" t="s">
        <v>1</v>
      </c>
      <c r="R3" s="33"/>
      <c r="S3" s="32"/>
      <c r="T3" s="33"/>
      <c r="U3" s="33"/>
      <c r="V3" s="33"/>
    </row>
    <row r="4" spans="2:23" x14ac:dyDescent="0.25">
      <c r="B4" s="32"/>
      <c r="C4" s="32"/>
      <c r="D4" s="32"/>
      <c r="E4" s="32"/>
      <c r="F4" s="32"/>
      <c r="G4" s="32"/>
      <c r="H4" s="33"/>
    </row>
    <row r="5" spans="2:23" x14ac:dyDescent="0.25">
      <c r="B5" s="213" t="s">
        <v>59</v>
      </c>
      <c r="C5" s="213"/>
      <c r="D5" s="213"/>
      <c r="E5" s="213"/>
      <c r="F5" s="213"/>
      <c r="G5" s="213"/>
      <c r="H5" s="33"/>
    </row>
    <row r="6" spans="2:23" x14ac:dyDescent="0.25">
      <c r="B6" s="32"/>
      <c r="C6" s="32"/>
      <c r="D6" s="32"/>
      <c r="E6" s="32"/>
      <c r="F6" s="32"/>
      <c r="G6" s="32"/>
      <c r="H6" s="33"/>
    </row>
    <row r="7" spans="2:23" ht="18" x14ac:dyDescent="0.25">
      <c r="B7" s="212" t="s">
        <v>38</v>
      </c>
      <c r="C7" s="212"/>
      <c r="D7" s="212"/>
      <c r="E7" s="212"/>
      <c r="F7" s="212"/>
      <c r="G7" s="212"/>
      <c r="H7" s="33"/>
      <c r="I7" s="212" t="s">
        <v>39</v>
      </c>
      <c r="J7" s="212"/>
      <c r="K7" s="212"/>
      <c r="L7" s="212"/>
      <c r="M7" s="212"/>
      <c r="N7" s="212"/>
      <c r="O7" s="200"/>
      <c r="P7" s="153"/>
      <c r="Q7" s="212" t="s">
        <v>40</v>
      </c>
      <c r="R7" s="212"/>
      <c r="S7" s="212"/>
      <c r="T7" s="212"/>
      <c r="U7" s="212"/>
      <c r="V7" s="212"/>
    </row>
    <row r="8" spans="2:23" x14ac:dyDescent="0.25">
      <c r="B8" s="210" t="s">
        <v>56</v>
      </c>
      <c r="C8" s="210"/>
      <c r="D8" s="210"/>
      <c r="E8" s="210"/>
      <c r="F8" s="210"/>
      <c r="G8" s="210"/>
      <c r="H8" s="48"/>
      <c r="I8" s="210" t="s">
        <v>56</v>
      </c>
      <c r="J8" s="210"/>
      <c r="K8" s="210"/>
      <c r="L8" s="210"/>
      <c r="M8" s="210"/>
      <c r="N8" s="210"/>
      <c r="O8" s="201"/>
      <c r="P8" s="50"/>
      <c r="Q8" s="210" t="s">
        <v>56</v>
      </c>
      <c r="R8" s="210"/>
      <c r="S8" s="210"/>
      <c r="T8" s="210"/>
      <c r="U8" s="210"/>
      <c r="V8" s="210"/>
    </row>
    <row r="9" spans="2:23" x14ac:dyDescent="0.25">
      <c r="B9" s="21" t="s">
        <v>42</v>
      </c>
      <c r="C9" s="21"/>
      <c r="D9" s="21"/>
      <c r="E9" s="49"/>
      <c r="F9" s="49"/>
      <c r="G9" s="52">
        <v>52817080</v>
      </c>
      <c r="H9" s="48"/>
      <c r="I9" s="21" t="s">
        <v>43</v>
      </c>
      <c r="J9" s="49"/>
      <c r="K9" s="49"/>
      <c r="L9" s="49"/>
      <c r="M9" s="49"/>
      <c r="N9" s="52">
        <f>G9-V9</f>
        <v>5903356</v>
      </c>
      <c r="O9" s="201"/>
      <c r="P9" s="50"/>
      <c r="Q9" s="21" t="s">
        <v>41</v>
      </c>
      <c r="R9" s="53"/>
      <c r="S9" s="53"/>
      <c r="T9" s="53"/>
      <c r="U9" s="51"/>
      <c r="V9" s="52">
        <f>V112</f>
        <v>46913724</v>
      </c>
    </row>
    <row r="10" spans="2:23" x14ac:dyDescent="0.25">
      <c r="B10" s="21" t="s">
        <v>50</v>
      </c>
      <c r="C10" s="21"/>
      <c r="D10" s="21"/>
      <c r="E10" s="49"/>
      <c r="F10" s="49"/>
      <c r="G10" s="52"/>
      <c r="H10" s="48"/>
      <c r="I10" s="21" t="s">
        <v>50</v>
      </c>
      <c r="J10" s="49"/>
      <c r="K10" s="49"/>
      <c r="L10" s="49"/>
      <c r="M10" s="49"/>
      <c r="N10" s="52">
        <f>G10</f>
        <v>0</v>
      </c>
      <c r="O10" s="201"/>
      <c r="P10" s="50"/>
      <c r="Q10" s="21"/>
      <c r="R10" s="53"/>
      <c r="S10" s="53"/>
      <c r="T10" s="53"/>
      <c r="U10" s="51"/>
      <c r="V10" s="52"/>
    </row>
    <row r="11" spans="2:23" ht="15.75" x14ac:dyDescent="0.25">
      <c r="B11" s="1" t="s">
        <v>44</v>
      </c>
      <c r="C11" s="1"/>
      <c r="D11" s="1"/>
      <c r="E11" s="54"/>
      <c r="F11" s="54"/>
      <c r="G11" s="32"/>
      <c r="H11" s="33"/>
      <c r="I11" s="1" t="s">
        <v>44</v>
      </c>
      <c r="J11" s="1"/>
      <c r="K11" s="1"/>
      <c r="L11" s="54"/>
      <c r="M11" s="54"/>
      <c r="N11" s="32">
        <f>G11</f>
        <v>0</v>
      </c>
      <c r="O11" s="202"/>
      <c r="P11" s="32"/>
      <c r="Q11" s="1"/>
      <c r="R11" s="55"/>
      <c r="S11" s="55"/>
      <c r="T11" s="55"/>
      <c r="U11" s="56"/>
      <c r="V11" s="32"/>
    </row>
    <row r="12" spans="2:23" ht="15.75" thickBot="1" x14ac:dyDescent="0.3">
      <c r="B12" s="21" t="s">
        <v>45</v>
      </c>
      <c r="C12" s="21"/>
      <c r="D12" s="21"/>
      <c r="E12" s="21"/>
      <c r="F12" s="21"/>
      <c r="G12" s="57">
        <f>G9+G11+G10</f>
        <v>52817080</v>
      </c>
      <c r="H12" s="48"/>
      <c r="I12" s="21" t="s">
        <v>45</v>
      </c>
      <c r="J12" s="21"/>
      <c r="K12" s="21"/>
      <c r="L12" s="21"/>
      <c r="M12" s="21"/>
      <c r="N12" s="57">
        <f>N9+N11+N10</f>
        <v>5903356</v>
      </c>
      <c r="O12" s="203"/>
      <c r="P12" s="58"/>
      <c r="Q12" s="21"/>
      <c r="R12" s="21"/>
      <c r="S12" s="21"/>
      <c r="T12" s="21"/>
      <c r="U12" s="59"/>
      <c r="V12" s="58"/>
    </row>
    <row r="13" spans="2:23" ht="39.75" thickBot="1" x14ac:dyDescent="0.3">
      <c r="B13" s="60" t="s">
        <v>2</v>
      </c>
      <c r="C13" s="61" t="s">
        <v>3</v>
      </c>
      <c r="D13" s="60" t="s">
        <v>52</v>
      </c>
      <c r="E13" s="62" t="s">
        <v>53</v>
      </c>
      <c r="F13" s="63" t="s">
        <v>54</v>
      </c>
      <c r="G13" s="64" t="s">
        <v>55</v>
      </c>
      <c r="H13" s="33"/>
      <c r="I13" s="60" t="s">
        <v>2</v>
      </c>
      <c r="J13" s="61" t="s">
        <v>3</v>
      </c>
      <c r="K13" s="60" t="s">
        <v>52</v>
      </c>
      <c r="L13" s="62" t="s">
        <v>53</v>
      </c>
      <c r="M13" s="63" t="s">
        <v>54</v>
      </c>
      <c r="N13" s="64" t="s">
        <v>55</v>
      </c>
      <c r="O13" s="204"/>
      <c r="P13" s="15"/>
      <c r="Q13" s="60" t="s">
        <v>2</v>
      </c>
      <c r="R13" s="60" t="s">
        <v>3</v>
      </c>
      <c r="S13" s="60" t="s">
        <v>52</v>
      </c>
      <c r="T13" s="62" t="s">
        <v>53</v>
      </c>
      <c r="U13" s="63" t="s">
        <v>54</v>
      </c>
      <c r="V13" s="64" t="s">
        <v>55</v>
      </c>
    </row>
    <row r="14" spans="2:23" x14ac:dyDescent="0.25">
      <c r="B14" s="65" t="s">
        <v>4</v>
      </c>
      <c r="C14" s="197">
        <v>5102</v>
      </c>
      <c r="D14" s="6">
        <f>SUM(D15:D23)</f>
        <v>12441220</v>
      </c>
      <c r="E14" s="6">
        <f>SUM(E15:E23)</f>
        <v>14269740</v>
      </c>
      <c r="F14" s="6">
        <f>SUM(F15:F23)</f>
        <v>11791397.620000001</v>
      </c>
      <c r="G14" s="6">
        <f>SUM(G15:G23)</f>
        <v>10538710</v>
      </c>
      <c r="H14" s="33"/>
      <c r="I14" s="65" t="s">
        <v>4</v>
      </c>
      <c r="J14" s="66">
        <v>5102</v>
      </c>
      <c r="K14" s="2">
        <f>SUM(K15:K23)</f>
        <v>4333000</v>
      </c>
      <c r="L14" s="67">
        <f>SUM(L15:L23)</f>
        <v>3992220</v>
      </c>
      <c r="M14" s="2">
        <f>SUM(M15:M23)</f>
        <v>2711201.17</v>
      </c>
      <c r="N14" s="68">
        <f>SUM(N15:N23)</f>
        <v>0</v>
      </c>
      <c r="O14" s="205">
        <f t="shared" ref="O14:O77" si="0">M14/L14*100</f>
        <v>67.912118320132649</v>
      </c>
      <c r="P14" s="69"/>
      <c r="Q14" s="65" t="s">
        <v>4</v>
      </c>
      <c r="R14" s="66">
        <v>5102</v>
      </c>
      <c r="S14" s="2">
        <f>SUM(S15:S23)</f>
        <v>8108220</v>
      </c>
      <c r="T14" s="70">
        <f>SUM(T15:T23)</f>
        <v>10277520</v>
      </c>
      <c r="U14" s="2">
        <f>SUM(U15:U23)</f>
        <v>9080196.4500000011</v>
      </c>
      <c r="V14" s="2">
        <f>SUM(V15:V23)</f>
        <v>10538710</v>
      </c>
      <c r="W14" s="205">
        <f t="shared" ref="W14:W77" si="1">U14/T14*100</f>
        <v>88.350073266702495</v>
      </c>
    </row>
    <row r="15" spans="2:23" x14ac:dyDescent="0.25">
      <c r="B15" s="8" t="s">
        <v>5</v>
      </c>
      <c r="C15" s="12">
        <v>10</v>
      </c>
      <c r="D15" s="3">
        <f t="shared" ref="D15:G23" si="2">K15+S15</f>
        <v>6325220</v>
      </c>
      <c r="E15" s="3">
        <f t="shared" si="2"/>
        <v>6050220</v>
      </c>
      <c r="F15" s="3">
        <f t="shared" si="2"/>
        <v>6027417</v>
      </c>
      <c r="G15" s="3">
        <f t="shared" si="2"/>
        <v>8161710</v>
      </c>
      <c r="H15" s="33"/>
      <c r="I15" s="8" t="s">
        <v>5</v>
      </c>
      <c r="J15" s="11">
        <v>10</v>
      </c>
      <c r="K15" s="3"/>
      <c r="L15" s="179"/>
      <c r="M15" s="187"/>
      <c r="N15" s="40"/>
      <c r="O15" s="205" t="e">
        <f t="shared" si="0"/>
        <v>#DIV/0!</v>
      </c>
      <c r="P15" s="39"/>
      <c r="Q15" s="8" t="s">
        <v>5</v>
      </c>
      <c r="R15" s="11">
        <v>10</v>
      </c>
      <c r="S15" s="41">
        <v>6325220</v>
      </c>
      <c r="T15" s="154">
        <v>6050220</v>
      </c>
      <c r="U15" s="155">
        <v>6027417</v>
      </c>
      <c r="V15" s="198">
        <v>8161710</v>
      </c>
      <c r="W15" s="205">
        <f t="shared" si="1"/>
        <v>99.623104614377652</v>
      </c>
    </row>
    <row r="16" spans="2:23" x14ac:dyDescent="0.25">
      <c r="B16" s="8" t="s">
        <v>6</v>
      </c>
      <c r="C16" s="12">
        <v>20</v>
      </c>
      <c r="D16" s="3">
        <f t="shared" si="2"/>
        <v>1590000</v>
      </c>
      <c r="E16" s="3">
        <f t="shared" si="2"/>
        <v>3179300</v>
      </c>
      <c r="F16" s="3">
        <f t="shared" si="2"/>
        <v>2426484.14</v>
      </c>
      <c r="G16" s="3">
        <f t="shared" si="2"/>
        <v>2184000</v>
      </c>
      <c r="H16" s="33"/>
      <c r="I16" s="8" t="s">
        <v>6</v>
      </c>
      <c r="J16" s="11">
        <v>20</v>
      </c>
      <c r="K16" s="3"/>
      <c r="L16" s="179"/>
      <c r="M16" s="187"/>
      <c r="N16" s="40"/>
      <c r="O16" s="205" t="e">
        <f t="shared" si="0"/>
        <v>#DIV/0!</v>
      </c>
      <c r="P16" s="39"/>
      <c r="Q16" s="8" t="s">
        <v>6</v>
      </c>
      <c r="R16" s="11">
        <v>20</v>
      </c>
      <c r="S16" s="41">
        <v>1590000</v>
      </c>
      <c r="T16" s="154">
        <v>3179300</v>
      </c>
      <c r="U16" s="155">
        <v>2426484.14</v>
      </c>
      <c r="V16" s="41">
        <v>2184000</v>
      </c>
      <c r="W16" s="205">
        <f t="shared" si="1"/>
        <v>76.321332997829714</v>
      </c>
    </row>
    <row r="17" spans="2:23" x14ac:dyDescent="0.25">
      <c r="B17" s="8" t="s">
        <v>7</v>
      </c>
      <c r="C17" s="71">
        <v>55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3"/>
      <c r="I17" s="8" t="s">
        <v>7</v>
      </c>
      <c r="J17" s="71">
        <v>55</v>
      </c>
      <c r="K17" s="72"/>
      <c r="L17" s="180"/>
      <c r="M17" s="188"/>
      <c r="N17" s="40"/>
      <c r="O17" s="205" t="e">
        <f t="shared" si="0"/>
        <v>#DIV/0!</v>
      </c>
      <c r="P17" s="39"/>
      <c r="Q17" s="8" t="s">
        <v>7</v>
      </c>
      <c r="R17" s="71">
        <v>55</v>
      </c>
      <c r="S17" s="41"/>
      <c r="T17" s="168"/>
      <c r="U17" s="168"/>
      <c r="V17" s="41"/>
      <c r="W17" s="205" t="e">
        <f t="shared" si="1"/>
        <v>#DIV/0!</v>
      </c>
    </row>
    <row r="18" spans="2:23" x14ac:dyDescent="0.25">
      <c r="B18" s="8" t="s">
        <v>8</v>
      </c>
      <c r="C18" s="12">
        <v>58</v>
      </c>
      <c r="D18" s="3">
        <f t="shared" si="2"/>
        <v>0</v>
      </c>
      <c r="E18" s="3">
        <f t="shared" si="2"/>
        <v>225720</v>
      </c>
      <c r="F18" s="3">
        <f t="shared" si="2"/>
        <v>74851.100000000006</v>
      </c>
      <c r="G18" s="3">
        <f t="shared" si="2"/>
        <v>0</v>
      </c>
      <c r="H18" s="33"/>
      <c r="I18" s="8" t="s">
        <v>8</v>
      </c>
      <c r="J18" s="11">
        <v>58</v>
      </c>
      <c r="K18" s="3"/>
      <c r="L18" s="181">
        <v>225720</v>
      </c>
      <c r="M18" s="189">
        <v>74851.100000000006</v>
      </c>
      <c r="N18" s="78"/>
      <c r="O18" s="205">
        <f t="shared" si="0"/>
        <v>33.161040226829705</v>
      </c>
      <c r="P18" s="39"/>
      <c r="Q18" s="8" t="s">
        <v>8</v>
      </c>
      <c r="R18" s="11">
        <v>58</v>
      </c>
      <c r="S18" s="41"/>
      <c r="T18" s="157"/>
      <c r="U18" s="158"/>
      <c r="V18" s="41"/>
      <c r="W18" s="205" t="e">
        <f t="shared" si="1"/>
        <v>#DIV/0!</v>
      </c>
    </row>
    <row r="19" spans="2:23" x14ac:dyDescent="0.25">
      <c r="B19" s="8" t="s">
        <v>9</v>
      </c>
      <c r="C19" s="71">
        <v>59</v>
      </c>
      <c r="D19" s="3">
        <f t="shared" si="2"/>
        <v>100000</v>
      </c>
      <c r="E19" s="196">
        <f t="shared" si="2"/>
        <v>955000</v>
      </c>
      <c r="F19" s="196">
        <f t="shared" si="2"/>
        <v>604127</v>
      </c>
      <c r="G19" s="3">
        <f t="shared" si="2"/>
        <v>100000</v>
      </c>
      <c r="H19" s="33"/>
      <c r="I19" s="8" t="s">
        <v>9</v>
      </c>
      <c r="J19" s="71">
        <v>59</v>
      </c>
      <c r="K19" s="72"/>
      <c r="L19" s="180"/>
      <c r="M19" s="188"/>
      <c r="N19" s="78"/>
      <c r="O19" s="205" t="e">
        <f t="shared" si="0"/>
        <v>#DIV/0!</v>
      </c>
      <c r="Q19" s="8" t="s">
        <v>9</v>
      </c>
      <c r="R19" s="71">
        <v>59</v>
      </c>
      <c r="S19" s="41">
        <v>100000</v>
      </c>
      <c r="T19" s="168">
        <v>955000</v>
      </c>
      <c r="U19" s="168">
        <v>604127</v>
      </c>
      <c r="V19" s="41">
        <v>100000</v>
      </c>
      <c r="W19" s="205">
        <f t="shared" si="1"/>
        <v>63.259371727748693</v>
      </c>
    </row>
    <row r="20" spans="2:23" x14ac:dyDescent="0.25">
      <c r="B20" s="8" t="s">
        <v>10</v>
      </c>
      <c r="C20" s="12">
        <v>71</v>
      </c>
      <c r="D20" s="3">
        <f t="shared" si="2"/>
        <v>4333000</v>
      </c>
      <c r="E20" s="196">
        <f t="shared" si="2"/>
        <v>3646500</v>
      </c>
      <c r="F20" s="196">
        <f t="shared" si="2"/>
        <v>2636350.0699999998</v>
      </c>
      <c r="G20" s="3">
        <f t="shared" si="2"/>
        <v>0</v>
      </c>
      <c r="H20" s="33"/>
      <c r="I20" s="8" t="s">
        <v>10</v>
      </c>
      <c r="J20" s="11">
        <v>71</v>
      </c>
      <c r="K20" s="3">
        <v>4333000</v>
      </c>
      <c r="L20" s="181">
        <v>3646500</v>
      </c>
      <c r="M20" s="190">
        <v>2636350.0699999998</v>
      </c>
      <c r="N20" s="78"/>
      <c r="O20" s="205">
        <f t="shared" si="0"/>
        <v>72.298095982448913</v>
      </c>
      <c r="P20" s="39"/>
      <c r="Q20" s="8" t="s">
        <v>10</v>
      </c>
      <c r="R20" s="11">
        <v>71</v>
      </c>
      <c r="S20" s="41"/>
      <c r="T20" s="157"/>
      <c r="U20" s="158"/>
      <c r="V20" s="41"/>
      <c r="W20" s="205" t="e">
        <f t="shared" si="1"/>
        <v>#DIV/0!</v>
      </c>
    </row>
    <row r="21" spans="2:23" x14ac:dyDescent="0.25">
      <c r="B21" s="8" t="s">
        <v>57</v>
      </c>
      <c r="C21" s="12">
        <v>72</v>
      </c>
      <c r="D21" s="3">
        <f t="shared" ref="D21" si="3">K21+S21</f>
        <v>0</v>
      </c>
      <c r="E21" s="3">
        <f t="shared" ref="E21" si="4">L21+T21</f>
        <v>120000</v>
      </c>
      <c r="F21" s="3">
        <f t="shared" ref="F21" si="5">M21+U21</f>
        <v>0</v>
      </c>
      <c r="G21" s="3">
        <f t="shared" ref="G21" si="6">N21+V21</f>
        <v>0</v>
      </c>
      <c r="H21" s="33"/>
      <c r="I21" s="8" t="s">
        <v>57</v>
      </c>
      <c r="J21" s="12">
        <v>72</v>
      </c>
      <c r="K21" s="24"/>
      <c r="L21" s="192">
        <v>120000</v>
      </c>
      <c r="M21" s="193"/>
      <c r="N21" s="78"/>
      <c r="O21" s="205">
        <f t="shared" si="0"/>
        <v>0</v>
      </c>
      <c r="P21" s="39"/>
      <c r="Q21" s="8" t="s">
        <v>57</v>
      </c>
      <c r="R21" s="12">
        <v>72</v>
      </c>
      <c r="S21" s="41"/>
      <c r="T21" s="192"/>
      <c r="U21" s="155"/>
      <c r="V21" s="41"/>
      <c r="W21" s="205" t="e">
        <f t="shared" si="1"/>
        <v>#DIV/0!</v>
      </c>
    </row>
    <row r="22" spans="2:23" x14ac:dyDescent="0.25">
      <c r="B22" s="8" t="s">
        <v>11</v>
      </c>
      <c r="C22" s="12">
        <v>81</v>
      </c>
      <c r="D22" s="3">
        <f t="shared" si="2"/>
        <v>93000</v>
      </c>
      <c r="E22" s="3">
        <f t="shared" si="2"/>
        <v>93000</v>
      </c>
      <c r="F22" s="3">
        <f t="shared" si="2"/>
        <v>85162</v>
      </c>
      <c r="G22" s="3">
        <f t="shared" si="2"/>
        <v>93000</v>
      </c>
      <c r="H22" s="33"/>
      <c r="I22" s="8" t="s">
        <v>11</v>
      </c>
      <c r="J22" s="11">
        <v>81</v>
      </c>
      <c r="K22" s="24"/>
      <c r="L22" s="182"/>
      <c r="M22" s="187"/>
      <c r="N22" s="40"/>
      <c r="O22" s="205" t="e">
        <f t="shared" si="0"/>
        <v>#DIV/0!</v>
      </c>
      <c r="P22" s="39"/>
      <c r="Q22" s="8" t="s">
        <v>11</v>
      </c>
      <c r="R22" s="11">
        <v>81</v>
      </c>
      <c r="S22" s="41">
        <v>93000</v>
      </c>
      <c r="T22" s="160">
        <v>93000</v>
      </c>
      <c r="U22" s="155">
        <v>85162</v>
      </c>
      <c r="V22" s="41">
        <v>93000</v>
      </c>
      <c r="W22" s="205">
        <f t="shared" si="1"/>
        <v>91.572043010752694</v>
      </c>
    </row>
    <row r="23" spans="2:23" x14ac:dyDescent="0.25">
      <c r="B23" s="8" t="s">
        <v>12</v>
      </c>
      <c r="C23" s="12">
        <v>85</v>
      </c>
      <c r="D23" s="3">
        <f t="shared" si="2"/>
        <v>0</v>
      </c>
      <c r="E23" s="3">
        <f t="shared" si="2"/>
        <v>0</v>
      </c>
      <c r="F23" s="3">
        <f t="shared" si="2"/>
        <v>-62993.69</v>
      </c>
      <c r="G23" s="3">
        <f t="shared" si="2"/>
        <v>0</v>
      </c>
      <c r="H23" s="33"/>
      <c r="I23" s="8" t="s">
        <v>12</v>
      </c>
      <c r="J23" s="11">
        <v>85</v>
      </c>
      <c r="K23" s="24"/>
      <c r="L23" s="182">
        <v>0</v>
      </c>
      <c r="M23" s="187">
        <v>0</v>
      </c>
      <c r="N23" s="40"/>
      <c r="O23" s="205" t="e">
        <f t="shared" si="0"/>
        <v>#DIV/0!</v>
      </c>
      <c r="P23" s="39"/>
      <c r="Q23" s="8" t="s">
        <v>12</v>
      </c>
      <c r="R23" s="11">
        <v>85</v>
      </c>
      <c r="S23" s="24"/>
      <c r="T23" s="160"/>
      <c r="U23" s="155">
        <v>-62993.69</v>
      </c>
      <c r="V23" s="41"/>
      <c r="W23" s="205" t="e">
        <f t="shared" si="1"/>
        <v>#DIV/0!</v>
      </c>
    </row>
    <row r="24" spans="2:23" x14ac:dyDescent="0.25">
      <c r="B24" s="81" t="s">
        <v>13</v>
      </c>
      <c r="C24" s="82">
        <v>5402</v>
      </c>
      <c r="D24" s="4">
        <f>SUM(D25:D28)</f>
        <v>676990</v>
      </c>
      <c r="E24" s="4">
        <f>SUM(E25:E28)</f>
        <v>646990</v>
      </c>
      <c r="F24" s="4">
        <f>SUM(F25:F28)</f>
        <v>613292.54999999993</v>
      </c>
      <c r="G24" s="4">
        <f>SUM(G25:G28)</f>
        <v>816080</v>
      </c>
      <c r="H24" s="33"/>
      <c r="I24" s="81" t="s">
        <v>13</v>
      </c>
      <c r="J24" s="83">
        <v>5402</v>
      </c>
      <c r="K24" s="4">
        <f>SUM(K25:K28)</f>
        <v>17000</v>
      </c>
      <c r="L24" s="84">
        <f>SUM(L25:L28)</f>
        <v>17000</v>
      </c>
      <c r="M24" s="4">
        <f>SUM(M25:M28)</f>
        <v>16670.71</v>
      </c>
      <c r="N24" s="85">
        <f>SUM(N25:N28)</f>
        <v>0</v>
      </c>
      <c r="O24" s="205">
        <f t="shared" si="0"/>
        <v>98.063000000000002</v>
      </c>
      <c r="P24" s="15"/>
      <c r="Q24" s="81" t="s">
        <v>13</v>
      </c>
      <c r="R24" s="83">
        <v>5402</v>
      </c>
      <c r="S24" s="4">
        <f>SUM(S25:S28)</f>
        <v>659990</v>
      </c>
      <c r="T24" s="86">
        <f>SUM(T25:T28)</f>
        <v>629990</v>
      </c>
      <c r="U24" s="4">
        <f>SUM(U25:U28)</f>
        <v>596621.84</v>
      </c>
      <c r="V24" s="4">
        <f>SUM(V25:V28)</f>
        <v>816080</v>
      </c>
      <c r="W24" s="205">
        <f t="shared" si="1"/>
        <v>94.703382593374499</v>
      </c>
    </row>
    <row r="25" spans="2:23" x14ac:dyDescent="0.25">
      <c r="B25" s="8" t="s">
        <v>5</v>
      </c>
      <c r="C25" s="87">
        <v>10</v>
      </c>
      <c r="D25" s="3">
        <f t="shared" ref="D25:G28" si="7">K25+S25</f>
        <v>599990</v>
      </c>
      <c r="E25" s="3">
        <f t="shared" si="7"/>
        <v>569990</v>
      </c>
      <c r="F25" s="3">
        <f t="shared" si="7"/>
        <v>565613</v>
      </c>
      <c r="G25" s="3">
        <f t="shared" si="7"/>
        <v>788580</v>
      </c>
      <c r="H25" s="33"/>
      <c r="I25" s="8" t="s">
        <v>5</v>
      </c>
      <c r="J25" s="71">
        <v>10</v>
      </c>
      <c r="K25" s="88"/>
      <c r="L25" s="89"/>
      <c r="M25" s="25"/>
      <c r="N25" s="40"/>
      <c r="O25" s="205" t="e">
        <f t="shared" si="0"/>
        <v>#DIV/0!</v>
      </c>
      <c r="P25" s="39"/>
      <c r="Q25" s="8" t="s">
        <v>5</v>
      </c>
      <c r="R25" s="71">
        <v>10</v>
      </c>
      <c r="S25" s="41">
        <v>599990</v>
      </c>
      <c r="T25" s="161">
        <v>569990</v>
      </c>
      <c r="U25" s="155">
        <v>565613</v>
      </c>
      <c r="V25" s="198">
        <v>788580</v>
      </c>
      <c r="W25" s="205">
        <f t="shared" si="1"/>
        <v>99.232091791084059</v>
      </c>
    </row>
    <row r="26" spans="2:23" x14ac:dyDescent="0.25">
      <c r="B26" s="8" t="s">
        <v>14</v>
      </c>
      <c r="C26" s="87">
        <v>20</v>
      </c>
      <c r="D26" s="3">
        <f t="shared" si="7"/>
        <v>60000</v>
      </c>
      <c r="E26" s="3">
        <f t="shared" si="7"/>
        <v>60000</v>
      </c>
      <c r="F26" s="3">
        <f t="shared" si="7"/>
        <v>31008.84</v>
      </c>
      <c r="G26" s="3">
        <f t="shared" si="7"/>
        <v>27500</v>
      </c>
      <c r="H26" s="33"/>
      <c r="I26" s="8" t="s">
        <v>14</v>
      </c>
      <c r="J26" s="71">
        <v>20</v>
      </c>
      <c r="K26" s="88"/>
      <c r="L26" s="89"/>
      <c r="M26" s="25"/>
      <c r="N26" s="40"/>
      <c r="O26" s="205" t="e">
        <f t="shared" si="0"/>
        <v>#DIV/0!</v>
      </c>
      <c r="P26" s="39"/>
      <c r="Q26" s="8" t="s">
        <v>14</v>
      </c>
      <c r="R26" s="71">
        <v>20</v>
      </c>
      <c r="S26" s="41">
        <v>60000</v>
      </c>
      <c r="T26" s="161">
        <v>60000</v>
      </c>
      <c r="U26" s="159">
        <v>31008.84</v>
      </c>
      <c r="V26" s="41">
        <v>27500</v>
      </c>
      <c r="W26" s="205">
        <f t="shared" si="1"/>
        <v>51.681399999999996</v>
      </c>
    </row>
    <row r="27" spans="2:23" x14ac:dyDescent="0.25">
      <c r="B27" s="8" t="s">
        <v>7</v>
      </c>
      <c r="C27" s="71">
        <v>55</v>
      </c>
      <c r="D27" s="3">
        <f t="shared" si="7"/>
        <v>0</v>
      </c>
      <c r="E27" s="3">
        <f t="shared" si="7"/>
        <v>0</v>
      </c>
      <c r="F27" s="3">
        <f t="shared" si="7"/>
        <v>0</v>
      </c>
      <c r="G27" s="3">
        <f t="shared" si="7"/>
        <v>0</v>
      </c>
      <c r="H27" s="33"/>
      <c r="I27" s="8" t="s">
        <v>7</v>
      </c>
      <c r="J27" s="71">
        <v>55</v>
      </c>
      <c r="K27" s="88"/>
      <c r="L27" s="89"/>
      <c r="M27" s="25"/>
      <c r="N27" s="40"/>
      <c r="O27" s="205" t="e">
        <f t="shared" si="0"/>
        <v>#DIV/0!</v>
      </c>
      <c r="P27" s="39"/>
      <c r="Q27" s="8" t="s">
        <v>7</v>
      </c>
      <c r="R27" s="71">
        <v>55</v>
      </c>
      <c r="S27" s="88"/>
      <c r="T27" s="161"/>
      <c r="U27" s="159"/>
      <c r="V27" s="41"/>
      <c r="W27" s="205" t="e">
        <f t="shared" si="1"/>
        <v>#DIV/0!</v>
      </c>
    </row>
    <row r="28" spans="2:23" x14ac:dyDescent="0.25">
      <c r="B28" s="8" t="s">
        <v>9</v>
      </c>
      <c r="C28" s="71">
        <v>71</v>
      </c>
      <c r="D28" s="3">
        <f t="shared" si="7"/>
        <v>17000</v>
      </c>
      <c r="E28" s="3">
        <f t="shared" si="7"/>
        <v>17000</v>
      </c>
      <c r="F28" s="3">
        <f t="shared" si="7"/>
        <v>16670.71</v>
      </c>
      <c r="G28" s="3">
        <f t="shared" si="7"/>
        <v>0</v>
      </c>
      <c r="H28" s="33"/>
      <c r="I28" s="8" t="s">
        <v>10</v>
      </c>
      <c r="J28" s="71">
        <v>71</v>
      </c>
      <c r="K28" s="88">
        <v>17000</v>
      </c>
      <c r="L28" s="171">
        <v>17000</v>
      </c>
      <c r="M28" s="187">
        <v>16670.71</v>
      </c>
      <c r="N28" s="40"/>
      <c r="O28" s="205">
        <f t="shared" si="0"/>
        <v>98.063000000000002</v>
      </c>
      <c r="P28" s="39"/>
      <c r="Q28" s="8" t="s">
        <v>10</v>
      </c>
      <c r="R28" s="11">
        <v>71</v>
      </c>
      <c r="S28" s="88"/>
      <c r="T28" s="161"/>
      <c r="U28" s="158"/>
      <c r="V28" s="41"/>
      <c r="W28" s="205" t="e">
        <f t="shared" si="1"/>
        <v>#DIV/0!</v>
      </c>
    </row>
    <row r="29" spans="2:23" x14ac:dyDescent="0.25">
      <c r="B29" s="34" t="s">
        <v>15</v>
      </c>
      <c r="C29" s="91">
        <v>5502</v>
      </c>
      <c r="D29" s="5">
        <f>SUM(D30:D31)</f>
        <v>450000</v>
      </c>
      <c r="E29" s="5">
        <f>SUM(E30:E31)</f>
        <v>350000</v>
      </c>
      <c r="F29" s="5">
        <f>SUM(F30:F31)</f>
        <v>310000</v>
      </c>
      <c r="G29" s="5">
        <f>SUM(G30:G31)</f>
        <v>850000</v>
      </c>
      <c r="H29" s="33"/>
      <c r="I29" s="34" t="s">
        <v>15</v>
      </c>
      <c r="J29" s="92">
        <v>5502</v>
      </c>
      <c r="K29" s="5">
        <f>K30+K31</f>
        <v>0</v>
      </c>
      <c r="L29" s="93">
        <f>L30+L31</f>
        <v>0</v>
      </c>
      <c r="M29" s="5">
        <f>M30+M31</f>
        <v>0</v>
      </c>
      <c r="N29" s="94">
        <f>N30+N31</f>
        <v>0</v>
      </c>
      <c r="O29" s="205" t="e">
        <f t="shared" si="0"/>
        <v>#DIV/0!</v>
      </c>
      <c r="P29" s="15"/>
      <c r="Q29" s="34" t="s">
        <v>15</v>
      </c>
      <c r="R29" s="92">
        <v>5502</v>
      </c>
      <c r="S29" s="5">
        <f>S30+S31</f>
        <v>450000</v>
      </c>
      <c r="T29" s="36">
        <f>T30+T31</f>
        <v>350000</v>
      </c>
      <c r="U29" s="5">
        <f>U30+U31</f>
        <v>310000</v>
      </c>
      <c r="V29" s="5">
        <f>V30+V31</f>
        <v>850000</v>
      </c>
      <c r="W29" s="205">
        <f t="shared" si="1"/>
        <v>88.571428571428569</v>
      </c>
    </row>
    <row r="30" spans="2:23" x14ac:dyDescent="0.25">
      <c r="B30" s="8" t="s">
        <v>14</v>
      </c>
      <c r="C30" s="87">
        <v>20</v>
      </c>
      <c r="D30" s="3">
        <f t="shared" ref="D30:G31" si="8">K30+S30</f>
        <v>0</v>
      </c>
      <c r="E30" s="3">
        <f t="shared" si="8"/>
        <v>0</v>
      </c>
      <c r="F30" s="3">
        <f t="shared" si="8"/>
        <v>0</v>
      </c>
      <c r="G30" s="3">
        <f t="shared" si="8"/>
        <v>0</v>
      </c>
      <c r="H30" s="33"/>
      <c r="I30" s="8" t="s">
        <v>14</v>
      </c>
      <c r="J30" s="71">
        <v>20</v>
      </c>
      <c r="K30" s="88"/>
      <c r="L30" s="89"/>
      <c r="M30" s="25"/>
      <c r="N30" s="40"/>
      <c r="O30" s="205" t="e">
        <f t="shared" si="0"/>
        <v>#DIV/0!</v>
      </c>
      <c r="P30" s="39"/>
      <c r="Q30" s="8" t="s">
        <v>14</v>
      </c>
      <c r="R30" s="71">
        <v>20</v>
      </c>
      <c r="S30" s="88"/>
      <c r="T30" s="161">
        <v>0</v>
      </c>
      <c r="U30" s="155"/>
      <c r="V30" s="41"/>
      <c r="W30" s="205" t="e">
        <f t="shared" si="1"/>
        <v>#DIV/0!</v>
      </c>
    </row>
    <row r="31" spans="2:23" x14ac:dyDescent="0.25">
      <c r="B31" s="8" t="s">
        <v>16</v>
      </c>
      <c r="C31" s="87">
        <v>30</v>
      </c>
      <c r="D31" s="3">
        <f t="shared" si="8"/>
        <v>450000</v>
      </c>
      <c r="E31" s="3">
        <f t="shared" si="8"/>
        <v>350000</v>
      </c>
      <c r="F31" s="3">
        <f t="shared" si="8"/>
        <v>310000</v>
      </c>
      <c r="G31" s="3">
        <f t="shared" si="8"/>
        <v>850000</v>
      </c>
      <c r="H31" s="33"/>
      <c r="I31" s="8" t="s">
        <v>16</v>
      </c>
      <c r="J31" s="71">
        <v>31</v>
      </c>
      <c r="K31" s="88"/>
      <c r="L31" s="89"/>
      <c r="M31" s="25"/>
      <c r="N31" s="40"/>
      <c r="O31" s="205" t="e">
        <f t="shared" si="0"/>
        <v>#DIV/0!</v>
      </c>
      <c r="P31" s="39"/>
      <c r="Q31" s="8" t="s">
        <v>16</v>
      </c>
      <c r="R31" s="71">
        <v>30</v>
      </c>
      <c r="S31" s="41">
        <v>450000</v>
      </c>
      <c r="T31" s="161">
        <v>350000</v>
      </c>
      <c r="U31" s="155">
        <v>310000</v>
      </c>
      <c r="V31" s="41">
        <v>850000</v>
      </c>
      <c r="W31" s="205">
        <f t="shared" si="1"/>
        <v>88.571428571428569</v>
      </c>
    </row>
    <row r="32" spans="2:23" x14ac:dyDescent="0.25">
      <c r="B32" s="34" t="s">
        <v>17</v>
      </c>
      <c r="C32" s="91">
        <v>5602</v>
      </c>
      <c r="D32" s="5">
        <f>D33</f>
        <v>0</v>
      </c>
      <c r="E32" s="5">
        <f>E33</f>
        <v>0</v>
      </c>
      <c r="F32" s="5">
        <f>F33</f>
        <v>0</v>
      </c>
      <c r="G32" s="5">
        <f>G33</f>
        <v>0</v>
      </c>
      <c r="H32" s="33"/>
      <c r="I32" s="34" t="s">
        <v>17</v>
      </c>
      <c r="J32" s="92">
        <v>5602</v>
      </c>
      <c r="K32" s="5">
        <v>0</v>
      </c>
      <c r="L32" s="93">
        <v>0</v>
      </c>
      <c r="M32" s="5">
        <v>0</v>
      </c>
      <c r="N32" s="40">
        <f>L32-M32</f>
        <v>0</v>
      </c>
      <c r="O32" s="205" t="e">
        <f t="shared" si="0"/>
        <v>#DIV/0!</v>
      </c>
      <c r="P32" s="39"/>
      <c r="Q32" s="34" t="s">
        <v>17</v>
      </c>
      <c r="R32" s="92">
        <v>5602</v>
      </c>
      <c r="S32" s="5">
        <f>S33</f>
        <v>0</v>
      </c>
      <c r="T32" s="36">
        <f>T33</f>
        <v>0</v>
      </c>
      <c r="U32" s="5">
        <f>U33</f>
        <v>0</v>
      </c>
      <c r="V32" s="5">
        <f>V33</f>
        <v>0</v>
      </c>
      <c r="W32" s="205" t="e">
        <f t="shared" si="1"/>
        <v>#DIV/0!</v>
      </c>
    </row>
    <row r="33" spans="2:23" x14ac:dyDescent="0.25">
      <c r="B33" s="8" t="s">
        <v>18</v>
      </c>
      <c r="C33" s="87">
        <v>51</v>
      </c>
      <c r="D33" s="3">
        <f>K33+S33</f>
        <v>0</v>
      </c>
      <c r="E33" s="3">
        <f>L33+T33</f>
        <v>0</v>
      </c>
      <c r="F33" s="3">
        <f>M33+U33</f>
        <v>0</v>
      </c>
      <c r="G33" s="3">
        <f>N33+V33</f>
        <v>0</v>
      </c>
      <c r="H33" s="33"/>
      <c r="I33" s="8" t="s">
        <v>18</v>
      </c>
      <c r="J33" s="71">
        <v>51</v>
      </c>
      <c r="K33" s="88"/>
      <c r="L33" s="89"/>
      <c r="M33" s="25"/>
      <c r="N33" s="40"/>
      <c r="O33" s="205" t="e">
        <f t="shared" si="0"/>
        <v>#DIV/0!</v>
      </c>
      <c r="P33" s="39"/>
      <c r="Q33" s="8" t="s">
        <v>18</v>
      </c>
      <c r="R33" s="71">
        <v>51</v>
      </c>
      <c r="S33" s="88"/>
      <c r="T33" s="90"/>
      <c r="U33" s="25"/>
      <c r="V33" s="41"/>
      <c r="W33" s="205" t="e">
        <f t="shared" si="1"/>
        <v>#DIV/0!</v>
      </c>
    </row>
    <row r="34" spans="2:23" x14ac:dyDescent="0.25">
      <c r="B34" s="81" t="s">
        <v>19</v>
      </c>
      <c r="C34" s="82">
        <v>6102</v>
      </c>
      <c r="D34" s="6">
        <f>SUM(D35:D38)</f>
        <v>2215110</v>
      </c>
      <c r="E34" s="6">
        <f>SUM(E35:E38)</f>
        <v>2307110</v>
      </c>
      <c r="F34" s="6">
        <f t="shared" ref="F34:G34" si="9">SUM(F35:F38)</f>
        <v>2167781.6399999997</v>
      </c>
      <c r="G34" s="6">
        <f t="shared" si="9"/>
        <v>2726800</v>
      </c>
      <c r="H34" s="33"/>
      <c r="I34" s="81" t="s">
        <v>19</v>
      </c>
      <c r="J34" s="83">
        <v>6102</v>
      </c>
      <c r="K34" s="6">
        <f>SUM(K35:K38)</f>
        <v>20000</v>
      </c>
      <c r="L34" s="183">
        <f t="shared" ref="L34:N34" si="10">SUM(L35:L38)</f>
        <v>77000</v>
      </c>
      <c r="M34" s="6">
        <f t="shared" si="10"/>
        <v>49938.78</v>
      </c>
      <c r="N34" s="186">
        <f t="shared" si="10"/>
        <v>0</v>
      </c>
      <c r="O34" s="205">
        <f t="shared" si="0"/>
        <v>64.855558441558429</v>
      </c>
      <c r="P34" s="15"/>
      <c r="Q34" s="81" t="s">
        <v>19</v>
      </c>
      <c r="R34" s="83">
        <v>6102</v>
      </c>
      <c r="S34" s="6">
        <f>SUM(S35:S38)</f>
        <v>2195110</v>
      </c>
      <c r="T34" s="6">
        <f t="shared" ref="T34:V34" si="11">SUM(T35:T38)</f>
        <v>2230110</v>
      </c>
      <c r="U34" s="6">
        <f t="shared" si="11"/>
        <v>2117842.86</v>
      </c>
      <c r="V34" s="6">
        <f t="shared" si="11"/>
        <v>2726800</v>
      </c>
      <c r="W34" s="205">
        <f t="shared" si="1"/>
        <v>94.965847424566491</v>
      </c>
    </row>
    <row r="35" spans="2:23" x14ac:dyDescent="0.25">
      <c r="B35" s="8" t="s">
        <v>5</v>
      </c>
      <c r="C35" s="95">
        <v>10</v>
      </c>
      <c r="D35" s="3">
        <f t="shared" ref="D35:G38" si="12">K35+S35</f>
        <v>2075110</v>
      </c>
      <c r="E35" s="3">
        <f t="shared" si="12"/>
        <v>2064410</v>
      </c>
      <c r="F35" s="3">
        <f t="shared" si="12"/>
        <v>2036758</v>
      </c>
      <c r="G35" s="3">
        <f t="shared" si="12"/>
        <v>2653800</v>
      </c>
      <c r="H35" s="33"/>
      <c r="I35" s="8" t="s">
        <v>5</v>
      </c>
      <c r="J35" s="96">
        <v>10</v>
      </c>
      <c r="K35" s="97"/>
      <c r="L35" s="98"/>
      <c r="M35" s="10"/>
      <c r="N35" s="40"/>
      <c r="O35" s="205" t="e">
        <f t="shared" si="0"/>
        <v>#DIV/0!</v>
      </c>
      <c r="P35" s="39"/>
      <c r="Q35" s="8" t="s">
        <v>5</v>
      </c>
      <c r="R35" s="96">
        <v>10</v>
      </c>
      <c r="S35" s="41">
        <v>2075110</v>
      </c>
      <c r="T35" s="169">
        <v>2064410</v>
      </c>
      <c r="U35" s="170">
        <v>2036758</v>
      </c>
      <c r="V35" s="198">
        <v>2653800</v>
      </c>
      <c r="W35" s="205">
        <f t="shared" si="1"/>
        <v>98.660537393250365</v>
      </c>
    </row>
    <row r="36" spans="2:23" x14ac:dyDescent="0.25">
      <c r="B36" s="8" t="s">
        <v>6</v>
      </c>
      <c r="C36" s="87">
        <v>20</v>
      </c>
      <c r="D36" s="3">
        <f t="shared" si="12"/>
        <v>120000</v>
      </c>
      <c r="E36" s="3">
        <f t="shared" si="12"/>
        <v>165700</v>
      </c>
      <c r="F36" s="3">
        <f t="shared" si="12"/>
        <v>81084.86</v>
      </c>
      <c r="G36" s="3">
        <f t="shared" si="12"/>
        <v>73000</v>
      </c>
      <c r="H36" s="33"/>
      <c r="I36" s="8" t="s">
        <v>6</v>
      </c>
      <c r="J36" s="71">
        <v>20</v>
      </c>
      <c r="K36" s="88"/>
      <c r="L36" s="89"/>
      <c r="M36" s="77"/>
      <c r="N36" s="40"/>
      <c r="O36" s="205" t="e">
        <f t="shared" si="0"/>
        <v>#DIV/0!</v>
      </c>
      <c r="P36" s="39"/>
      <c r="Q36" s="8" t="s">
        <v>6</v>
      </c>
      <c r="R36" s="71">
        <v>20</v>
      </c>
      <c r="S36" s="41">
        <v>120000</v>
      </c>
      <c r="T36" s="161">
        <v>165700</v>
      </c>
      <c r="U36" s="155">
        <v>81084.86</v>
      </c>
      <c r="V36" s="41">
        <v>73000</v>
      </c>
      <c r="W36" s="205">
        <f t="shared" si="1"/>
        <v>48.934737477368742</v>
      </c>
    </row>
    <row r="37" spans="2:23" x14ac:dyDescent="0.25">
      <c r="B37" s="8" t="s">
        <v>7</v>
      </c>
      <c r="C37" s="71">
        <v>55</v>
      </c>
      <c r="D37" s="3">
        <f t="shared" si="12"/>
        <v>0</v>
      </c>
      <c r="E37" s="3">
        <f t="shared" si="12"/>
        <v>0</v>
      </c>
      <c r="F37" s="3">
        <f t="shared" si="12"/>
        <v>0</v>
      </c>
      <c r="G37" s="3">
        <f t="shared" si="12"/>
        <v>0</v>
      </c>
      <c r="H37" s="33"/>
      <c r="I37" s="8" t="s">
        <v>7</v>
      </c>
      <c r="J37" s="71">
        <v>55</v>
      </c>
      <c r="K37" s="88"/>
      <c r="L37" s="89"/>
      <c r="M37" s="77"/>
      <c r="N37" s="40"/>
      <c r="O37" s="205" t="e">
        <f t="shared" si="0"/>
        <v>#DIV/0!</v>
      </c>
      <c r="P37" s="39"/>
      <c r="Q37" s="8" t="s">
        <v>7</v>
      </c>
      <c r="R37" s="71">
        <v>55</v>
      </c>
      <c r="S37" s="88"/>
      <c r="T37" s="171"/>
      <c r="U37" s="158"/>
      <c r="V37" s="41"/>
      <c r="W37" s="205" t="e">
        <f t="shared" si="1"/>
        <v>#DIV/0!</v>
      </c>
    </row>
    <row r="38" spans="2:23" x14ac:dyDescent="0.25">
      <c r="B38" s="8" t="s">
        <v>9</v>
      </c>
      <c r="C38" s="71">
        <v>71</v>
      </c>
      <c r="D38" s="3">
        <f t="shared" si="12"/>
        <v>20000</v>
      </c>
      <c r="E38" s="3">
        <f t="shared" si="12"/>
        <v>77000</v>
      </c>
      <c r="F38" s="3">
        <f t="shared" si="12"/>
        <v>49938.78</v>
      </c>
      <c r="G38" s="3">
        <f t="shared" si="12"/>
        <v>0</v>
      </c>
      <c r="H38" s="33"/>
      <c r="I38" s="8" t="s">
        <v>10</v>
      </c>
      <c r="J38" s="71">
        <v>71</v>
      </c>
      <c r="K38" s="88">
        <v>20000</v>
      </c>
      <c r="L38" s="180">
        <v>77000</v>
      </c>
      <c r="M38" s="25">
        <v>49938.78</v>
      </c>
      <c r="N38" s="40"/>
      <c r="O38" s="205">
        <f t="shared" si="0"/>
        <v>64.855558441558429</v>
      </c>
      <c r="P38" s="39"/>
      <c r="Q38" s="8" t="s">
        <v>10</v>
      </c>
      <c r="R38" s="11">
        <v>71</v>
      </c>
      <c r="S38" s="88"/>
      <c r="T38" s="156"/>
      <c r="U38" s="156"/>
      <c r="V38" s="41"/>
      <c r="W38" s="205" t="e">
        <f t="shared" si="1"/>
        <v>#DIV/0!</v>
      </c>
    </row>
    <row r="39" spans="2:23" x14ac:dyDescent="0.25">
      <c r="B39" s="34" t="s">
        <v>20</v>
      </c>
      <c r="C39" s="99">
        <v>6502</v>
      </c>
      <c r="D39" s="7">
        <f>SUM(D40:D48)</f>
        <v>35463060</v>
      </c>
      <c r="E39" s="7">
        <f>SUM(E40:E48)</f>
        <v>33801660</v>
      </c>
      <c r="F39" s="7">
        <f>SUM(F40:F48)</f>
        <v>32145668.880000003</v>
      </c>
      <c r="G39" s="7">
        <f>SUM(G40:G48)</f>
        <v>4077000</v>
      </c>
      <c r="H39" s="33"/>
      <c r="I39" s="34" t="s">
        <v>20</v>
      </c>
      <c r="J39" s="35">
        <v>6502</v>
      </c>
      <c r="K39" s="7">
        <f>SUM(K40:K47)</f>
        <v>6125050</v>
      </c>
      <c r="L39" s="100">
        <f>SUM(L40:L47)</f>
        <v>477750</v>
      </c>
      <c r="M39" s="7">
        <f>SUM(M40:M47)</f>
        <v>230260.1</v>
      </c>
      <c r="N39" s="101">
        <f>SUM(N40:N47)</f>
        <v>0</v>
      </c>
      <c r="O39" s="205">
        <f t="shared" si="0"/>
        <v>48.196776556776562</v>
      </c>
      <c r="P39" s="15"/>
      <c r="Q39" s="34" t="s">
        <v>20</v>
      </c>
      <c r="R39" s="35">
        <v>6502</v>
      </c>
      <c r="S39" s="7">
        <f>SUM(S40:S48)</f>
        <v>29338010</v>
      </c>
      <c r="T39" s="102">
        <f>SUM(T40:T48)</f>
        <v>33323910</v>
      </c>
      <c r="U39" s="7">
        <f>SUM(U40:U48)</f>
        <v>31915408.780000001</v>
      </c>
      <c r="V39" s="7">
        <f>SUM(V40:V48)</f>
        <v>4077000</v>
      </c>
      <c r="W39" s="205">
        <f t="shared" si="1"/>
        <v>95.773301452320567</v>
      </c>
    </row>
    <row r="40" spans="2:23" x14ac:dyDescent="0.25">
      <c r="B40" s="8" t="s">
        <v>5</v>
      </c>
      <c r="C40" s="12">
        <v>10</v>
      </c>
      <c r="D40" s="3">
        <f t="shared" ref="D40:G48" si="13">K40+S40</f>
        <v>24780000</v>
      </c>
      <c r="E40" s="3">
        <f t="shared" si="13"/>
        <v>27846000</v>
      </c>
      <c r="F40" s="3">
        <f t="shared" si="13"/>
        <v>27640297</v>
      </c>
      <c r="G40" s="3">
        <f t="shared" si="13"/>
        <v>0</v>
      </c>
      <c r="H40" s="33"/>
      <c r="I40" s="8" t="s">
        <v>5</v>
      </c>
      <c r="J40" s="11">
        <v>10</v>
      </c>
      <c r="K40" s="3"/>
      <c r="L40" s="8"/>
      <c r="M40" s="25"/>
      <c r="N40" s="40"/>
      <c r="O40" s="205" t="e">
        <f t="shared" si="0"/>
        <v>#DIV/0!</v>
      </c>
      <c r="P40" s="39"/>
      <c r="Q40" s="8" t="s">
        <v>5</v>
      </c>
      <c r="R40" s="11">
        <v>10</v>
      </c>
      <c r="S40" s="41">
        <v>24780000</v>
      </c>
      <c r="T40" s="103">
        <v>27846000</v>
      </c>
      <c r="U40" s="25">
        <v>27640297</v>
      </c>
      <c r="V40" s="198"/>
      <c r="W40" s="205">
        <f t="shared" si="1"/>
        <v>99.261283487754071</v>
      </c>
    </row>
    <row r="41" spans="2:23" x14ac:dyDescent="0.25">
      <c r="B41" s="8" t="s">
        <v>6</v>
      </c>
      <c r="C41" s="12">
        <v>20</v>
      </c>
      <c r="D41" s="3">
        <f t="shared" si="13"/>
        <v>3089950</v>
      </c>
      <c r="E41" s="3">
        <f t="shared" si="13"/>
        <v>3721850</v>
      </c>
      <c r="F41" s="3">
        <f t="shared" si="13"/>
        <v>2842335.25</v>
      </c>
      <c r="G41" s="3">
        <f t="shared" si="13"/>
        <v>2558000</v>
      </c>
      <c r="H41" s="33"/>
      <c r="I41" s="8" t="s">
        <v>6</v>
      </c>
      <c r="J41" s="11">
        <v>20</v>
      </c>
      <c r="K41" s="3"/>
      <c r="L41" s="8"/>
      <c r="M41" s="25"/>
      <c r="N41" s="40"/>
      <c r="O41" s="205" t="e">
        <f t="shared" si="0"/>
        <v>#DIV/0!</v>
      </c>
      <c r="P41" s="39"/>
      <c r="Q41" s="8" t="s">
        <v>6</v>
      </c>
      <c r="R41" s="11">
        <v>20</v>
      </c>
      <c r="S41" s="41">
        <v>3089950</v>
      </c>
      <c r="T41" s="23">
        <v>3721850</v>
      </c>
      <c r="U41" s="25">
        <v>2842335.25</v>
      </c>
      <c r="V41" s="41">
        <v>2558000</v>
      </c>
      <c r="W41" s="205">
        <f t="shared" si="1"/>
        <v>76.368882410629126</v>
      </c>
    </row>
    <row r="42" spans="2:23" x14ac:dyDescent="0.25">
      <c r="B42" s="8" t="s">
        <v>7</v>
      </c>
      <c r="C42" s="71">
        <v>55</v>
      </c>
      <c r="D42" s="3">
        <f t="shared" si="13"/>
        <v>269000</v>
      </c>
      <c r="E42" s="3">
        <f t="shared" si="13"/>
        <v>269000</v>
      </c>
      <c r="F42" s="3">
        <f t="shared" si="13"/>
        <v>269000</v>
      </c>
      <c r="G42" s="3">
        <f t="shared" si="13"/>
        <v>269000</v>
      </c>
      <c r="H42" s="33"/>
      <c r="I42" s="8" t="s">
        <v>7</v>
      </c>
      <c r="J42" s="71">
        <v>55</v>
      </c>
      <c r="K42" s="72"/>
      <c r="L42" s="73"/>
      <c r="M42" s="74"/>
      <c r="N42" s="40"/>
      <c r="O42" s="205" t="e">
        <f t="shared" si="0"/>
        <v>#DIV/0!</v>
      </c>
      <c r="P42" s="39"/>
      <c r="Q42" s="8" t="s">
        <v>7</v>
      </c>
      <c r="R42" s="71">
        <v>55</v>
      </c>
      <c r="S42" s="41">
        <v>269000</v>
      </c>
      <c r="T42" s="23">
        <v>269000</v>
      </c>
      <c r="U42" s="25">
        <v>269000</v>
      </c>
      <c r="V42" s="41">
        <v>269000</v>
      </c>
      <c r="W42" s="205">
        <f t="shared" si="1"/>
        <v>100</v>
      </c>
    </row>
    <row r="43" spans="2:23" x14ac:dyDescent="0.25">
      <c r="B43" s="8" t="s">
        <v>21</v>
      </c>
      <c r="C43" s="12">
        <v>56</v>
      </c>
      <c r="D43" s="3"/>
      <c r="E43" s="3"/>
      <c r="F43" s="3">
        <f t="shared" si="13"/>
        <v>0</v>
      </c>
      <c r="G43" s="3"/>
      <c r="H43" s="33"/>
      <c r="I43" s="8" t="s">
        <v>21</v>
      </c>
      <c r="J43" s="11">
        <v>56</v>
      </c>
      <c r="K43" s="3"/>
      <c r="L43" s="8"/>
      <c r="M43" s="25"/>
      <c r="N43" s="40"/>
      <c r="O43" s="205" t="e">
        <f t="shared" si="0"/>
        <v>#DIV/0!</v>
      </c>
      <c r="P43" s="39"/>
      <c r="Q43" s="8" t="s">
        <v>21</v>
      </c>
      <c r="R43" s="11">
        <v>56</v>
      </c>
      <c r="S43" s="41"/>
      <c r="T43" s="23"/>
      <c r="U43" s="25"/>
      <c r="V43" s="41"/>
      <c r="W43" s="205" t="e">
        <f t="shared" si="1"/>
        <v>#DIV/0!</v>
      </c>
    </row>
    <row r="44" spans="2:23" x14ac:dyDescent="0.25">
      <c r="B44" s="8" t="s">
        <v>22</v>
      </c>
      <c r="C44" s="12">
        <v>57</v>
      </c>
      <c r="D44" s="3">
        <f t="shared" ref="D44:E48" si="14">K44+S44</f>
        <v>178000</v>
      </c>
      <c r="E44" s="3">
        <f t="shared" si="14"/>
        <v>178000</v>
      </c>
      <c r="F44" s="3">
        <f t="shared" si="13"/>
        <v>119408.01</v>
      </c>
      <c r="G44" s="3">
        <f>N44+V44</f>
        <v>0</v>
      </c>
      <c r="H44" s="33"/>
      <c r="I44" s="8" t="s">
        <v>22</v>
      </c>
      <c r="J44" s="11">
        <v>57</v>
      </c>
      <c r="K44" s="3"/>
      <c r="L44" s="73"/>
      <c r="M44" s="74"/>
      <c r="N44" s="40"/>
      <c r="O44" s="205" t="e">
        <f t="shared" si="0"/>
        <v>#DIV/0!</v>
      </c>
      <c r="Q44" s="8" t="s">
        <v>22</v>
      </c>
      <c r="R44" s="11">
        <v>57</v>
      </c>
      <c r="S44" s="41">
        <v>178000</v>
      </c>
      <c r="T44" s="75">
        <v>178000</v>
      </c>
      <c r="U44" s="76">
        <v>119408.01</v>
      </c>
      <c r="V44" s="41"/>
      <c r="W44" s="205">
        <f t="shared" si="1"/>
        <v>67.083151685393261</v>
      </c>
    </row>
    <row r="45" spans="2:23" x14ac:dyDescent="0.25">
      <c r="B45" s="8" t="s">
        <v>18</v>
      </c>
      <c r="C45" s="12">
        <v>59</v>
      </c>
      <c r="D45" s="3">
        <f t="shared" si="14"/>
        <v>971060</v>
      </c>
      <c r="E45" s="3">
        <f t="shared" si="14"/>
        <v>1259060</v>
      </c>
      <c r="F45" s="3">
        <f t="shared" si="13"/>
        <v>1088520.1100000001</v>
      </c>
      <c r="G45" s="3">
        <f>N45+V45</f>
        <v>1200000</v>
      </c>
      <c r="H45" s="33"/>
      <c r="I45" s="8" t="s">
        <v>18</v>
      </c>
      <c r="J45" s="11">
        <v>59</v>
      </c>
      <c r="K45" s="24"/>
      <c r="L45" s="79"/>
      <c r="M45" s="25"/>
      <c r="N45" s="78"/>
      <c r="O45" s="205" t="e">
        <f t="shared" si="0"/>
        <v>#DIV/0!</v>
      </c>
      <c r="P45" s="39"/>
      <c r="Q45" s="8" t="s">
        <v>18</v>
      </c>
      <c r="R45" s="11">
        <v>59</v>
      </c>
      <c r="S45" s="22">
        <v>971060</v>
      </c>
      <c r="T45" s="80">
        <v>1259060</v>
      </c>
      <c r="U45" s="25">
        <v>1088520.1100000001</v>
      </c>
      <c r="V45" s="22">
        <v>1200000</v>
      </c>
      <c r="W45" s="205">
        <f t="shared" si="1"/>
        <v>86.454983082617204</v>
      </c>
    </row>
    <row r="46" spans="2:23" x14ac:dyDescent="0.25">
      <c r="B46" s="8" t="s">
        <v>23</v>
      </c>
      <c r="C46" s="12">
        <v>71</v>
      </c>
      <c r="D46" s="3">
        <f t="shared" si="14"/>
        <v>6125050</v>
      </c>
      <c r="E46" s="196">
        <f t="shared" si="14"/>
        <v>477750</v>
      </c>
      <c r="F46" s="196">
        <f t="shared" si="13"/>
        <v>230260.1</v>
      </c>
      <c r="G46" s="196">
        <f>N46+V46</f>
        <v>0</v>
      </c>
      <c r="H46" s="33"/>
      <c r="I46" s="8" t="s">
        <v>23</v>
      </c>
      <c r="J46" s="11">
        <v>71</v>
      </c>
      <c r="K46" s="24">
        <v>6125050</v>
      </c>
      <c r="L46" s="182">
        <v>477750</v>
      </c>
      <c r="M46" s="187">
        <v>230260.1</v>
      </c>
      <c r="N46" s="40"/>
      <c r="O46" s="205">
        <f t="shared" si="0"/>
        <v>48.196776556776562</v>
      </c>
      <c r="P46" s="39"/>
      <c r="Q46" s="8" t="s">
        <v>23</v>
      </c>
      <c r="R46" s="11">
        <v>71</v>
      </c>
      <c r="S46" s="41"/>
      <c r="T46" s="23"/>
      <c r="U46" s="25"/>
      <c r="V46" s="41"/>
      <c r="W46" s="205" t="e">
        <f t="shared" si="1"/>
        <v>#DIV/0!</v>
      </c>
    </row>
    <row r="47" spans="2:23" x14ac:dyDescent="0.25">
      <c r="B47" s="8" t="s">
        <v>24</v>
      </c>
      <c r="C47" s="12">
        <v>81</v>
      </c>
      <c r="D47" s="3">
        <f t="shared" si="14"/>
        <v>50000</v>
      </c>
      <c r="E47" s="3">
        <f t="shared" si="14"/>
        <v>50000</v>
      </c>
      <c r="F47" s="3">
        <f t="shared" si="13"/>
        <v>45100</v>
      </c>
      <c r="G47" s="3">
        <f>N47+V47</f>
        <v>50000</v>
      </c>
      <c r="H47" s="33"/>
      <c r="I47" s="8" t="s">
        <v>24</v>
      </c>
      <c r="J47" s="11">
        <v>81</v>
      </c>
      <c r="K47" s="24"/>
      <c r="L47" s="79"/>
      <c r="M47" s="25"/>
      <c r="N47" s="40"/>
      <c r="O47" s="205" t="e">
        <f t="shared" si="0"/>
        <v>#DIV/0!</v>
      </c>
      <c r="P47" s="39"/>
      <c r="Q47" s="8" t="s">
        <v>24</v>
      </c>
      <c r="R47" s="11">
        <v>81</v>
      </c>
      <c r="S47" s="41">
        <v>50000</v>
      </c>
      <c r="T47" s="23">
        <v>50000</v>
      </c>
      <c r="U47" s="25">
        <v>45100</v>
      </c>
      <c r="V47" s="41">
        <v>50000</v>
      </c>
      <c r="W47" s="205">
        <f t="shared" si="1"/>
        <v>90.2</v>
      </c>
    </row>
    <row r="48" spans="2:23" x14ac:dyDescent="0.25">
      <c r="B48" s="8" t="s">
        <v>12</v>
      </c>
      <c r="C48" s="11">
        <v>85</v>
      </c>
      <c r="D48" s="3">
        <f t="shared" si="14"/>
        <v>0</v>
      </c>
      <c r="E48" s="3">
        <f t="shared" si="14"/>
        <v>0</v>
      </c>
      <c r="F48" s="3">
        <f t="shared" si="13"/>
        <v>-89251.59</v>
      </c>
      <c r="G48" s="3">
        <f>N48+V48</f>
        <v>0</v>
      </c>
      <c r="H48" s="33"/>
      <c r="I48" s="8" t="s">
        <v>12</v>
      </c>
      <c r="J48" s="11">
        <v>85</v>
      </c>
      <c r="K48" s="3"/>
      <c r="L48" s="8"/>
      <c r="M48" s="77"/>
      <c r="N48" s="40"/>
      <c r="O48" s="205" t="e">
        <f t="shared" si="0"/>
        <v>#DIV/0!</v>
      </c>
      <c r="P48" s="15"/>
      <c r="Q48" s="8" t="s">
        <v>12</v>
      </c>
      <c r="R48" s="11">
        <v>85</v>
      </c>
      <c r="S48" s="24"/>
      <c r="T48" s="80"/>
      <c r="U48" s="77">
        <v>-89251.59</v>
      </c>
      <c r="V48" s="41"/>
      <c r="W48" s="205" t="e">
        <f t="shared" si="1"/>
        <v>#DIV/0!</v>
      </c>
    </row>
    <row r="49" spans="2:23" x14ac:dyDescent="0.25">
      <c r="B49" s="34" t="s">
        <v>25</v>
      </c>
      <c r="C49" s="99">
        <v>6602</v>
      </c>
      <c r="D49" s="5">
        <f>SUM(D50:D56)</f>
        <v>2084440</v>
      </c>
      <c r="E49" s="5">
        <f>SUM(E50:E56)</f>
        <v>1890440</v>
      </c>
      <c r="F49" s="5">
        <f>SUM(F50:F56)</f>
        <v>1673188.74</v>
      </c>
      <c r="G49" s="5">
        <f>SUM(G50:G56)</f>
        <v>1423100</v>
      </c>
      <c r="H49" s="33"/>
      <c r="I49" s="34" t="s">
        <v>25</v>
      </c>
      <c r="J49" s="35">
        <v>6602</v>
      </c>
      <c r="K49" s="5">
        <f>SUM(K50:K56)</f>
        <v>840000</v>
      </c>
      <c r="L49" s="93">
        <f>SUM(L50:L56)</f>
        <v>840000</v>
      </c>
      <c r="M49" s="5">
        <f>SUM(M52:M55)</f>
        <v>793869.23</v>
      </c>
      <c r="N49" s="94">
        <f>SUM(N50:N56)</f>
        <v>0</v>
      </c>
      <c r="O49" s="205">
        <f t="shared" si="0"/>
        <v>94.508241666666663</v>
      </c>
      <c r="P49" s="39"/>
      <c r="Q49" s="34" t="s">
        <v>25</v>
      </c>
      <c r="R49" s="35">
        <v>6602</v>
      </c>
      <c r="S49" s="5">
        <f>SUM(S50:S56)</f>
        <v>1244440</v>
      </c>
      <c r="T49" s="36">
        <f>SUM(T50:T56)</f>
        <v>1050440</v>
      </c>
      <c r="U49" s="5">
        <f>SUM(U50:U56)</f>
        <v>879319.51</v>
      </c>
      <c r="V49" s="5">
        <f>SUM(V50:V56)</f>
        <v>1423100</v>
      </c>
      <c r="W49" s="205">
        <f t="shared" si="1"/>
        <v>83.709636914055068</v>
      </c>
    </row>
    <row r="50" spans="2:23" x14ac:dyDescent="0.25">
      <c r="B50" s="8" t="s">
        <v>5</v>
      </c>
      <c r="C50" s="104">
        <v>10</v>
      </c>
      <c r="D50" s="3">
        <f t="shared" ref="D50:G56" si="15">K50+S50</f>
        <v>1192440</v>
      </c>
      <c r="E50" s="3">
        <f t="shared" si="15"/>
        <v>972040</v>
      </c>
      <c r="F50" s="3">
        <f t="shared" si="15"/>
        <v>835512</v>
      </c>
      <c r="G50" s="3">
        <f t="shared" si="15"/>
        <v>1378500</v>
      </c>
      <c r="H50" s="33"/>
      <c r="I50" s="8" t="s">
        <v>5</v>
      </c>
      <c r="J50" s="9">
        <v>10</v>
      </c>
      <c r="K50" s="22"/>
      <c r="L50" s="98"/>
      <c r="M50" s="10"/>
      <c r="N50" s="40"/>
      <c r="O50" s="205" t="e">
        <f t="shared" si="0"/>
        <v>#DIV/0!</v>
      </c>
      <c r="P50" s="39"/>
      <c r="Q50" s="8" t="s">
        <v>5</v>
      </c>
      <c r="R50" s="9">
        <v>10</v>
      </c>
      <c r="S50" s="41">
        <v>1192440</v>
      </c>
      <c r="T50" s="10">
        <v>972040</v>
      </c>
      <c r="U50" s="172">
        <v>835512</v>
      </c>
      <c r="V50" s="198">
        <v>1378500</v>
      </c>
      <c r="W50" s="205">
        <f t="shared" si="1"/>
        <v>85.954487469651454</v>
      </c>
    </row>
    <row r="51" spans="2:23" x14ac:dyDescent="0.25">
      <c r="B51" s="8" t="s">
        <v>6</v>
      </c>
      <c r="C51" s="12">
        <v>20</v>
      </c>
      <c r="D51" s="3">
        <f t="shared" si="15"/>
        <v>25000</v>
      </c>
      <c r="E51" s="196">
        <f t="shared" si="15"/>
        <v>51400</v>
      </c>
      <c r="F51" s="196">
        <f t="shared" si="15"/>
        <v>19607.509999999998</v>
      </c>
      <c r="G51" s="196">
        <f t="shared" si="15"/>
        <v>17600</v>
      </c>
      <c r="H51" s="33"/>
      <c r="I51" s="8" t="s">
        <v>6</v>
      </c>
      <c r="J51" s="11">
        <v>20</v>
      </c>
      <c r="K51" s="3"/>
      <c r="L51" s="8"/>
      <c r="M51" s="3"/>
      <c r="N51" s="40"/>
      <c r="O51" s="205" t="e">
        <f t="shared" si="0"/>
        <v>#DIV/0!</v>
      </c>
      <c r="P51" s="39"/>
      <c r="Q51" s="8" t="s">
        <v>6</v>
      </c>
      <c r="R51" s="11">
        <v>20</v>
      </c>
      <c r="S51" s="41">
        <v>25000</v>
      </c>
      <c r="T51" s="3">
        <v>51400</v>
      </c>
      <c r="U51" s="173">
        <v>19607.509999999998</v>
      </c>
      <c r="V51" s="41">
        <v>17600</v>
      </c>
      <c r="W51" s="205">
        <f t="shared" si="1"/>
        <v>38.146906614785991</v>
      </c>
    </row>
    <row r="52" spans="2:23" x14ac:dyDescent="0.25">
      <c r="B52" s="8" t="s">
        <v>26</v>
      </c>
      <c r="C52" s="12">
        <v>51</v>
      </c>
      <c r="D52" s="3">
        <f t="shared" si="15"/>
        <v>800000</v>
      </c>
      <c r="E52" s="3">
        <f t="shared" si="15"/>
        <v>800000</v>
      </c>
      <c r="F52" s="3">
        <f t="shared" si="15"/>
        <v>761100.2</v>
      </c>
      <c r="G52" s="3">
        <f t="shared" si="15"/>
        <v>0</v>
      </c>
      <c r="H52" s="33"/>
      <c r="I52" s="8" t="s">
        <v>26</v>
      </c>
      <c r="J52" s="11">
        <v>51</v>
      </c>
      <c r="K52" s="3">
        <v>800000</v>
      </c>
      <c r="L52" s="8">
        <v>800000</v>
      </c>
      <c r="M52" s="24">
        <v>761100.2</v>
      </c>
      <c r="N52" s="40"/>
      <c r="O52" s="205">
        <f t="shared" si="0"/>
        <v>95.137524999999982</v>
      </c>
      <c r="P52" s="39"/>
      <c r="Q52" s="8" t="s">
        <v>26</v>
      </c>
      <c r="R52" s="11">
        <v>51</v>
      </c>
      <c r="S52" s="41"/>
      <c r="T52" s="3"/>
      <c r="U52" s="162"/>
      <c r="V52" s="41"/>
      <c r="W52" s="205" t="e">
        <f t="shared" si="1"/>
        <v>#DIV/0!</v>
      </c>
    </row>
    <row r="53" spans="2:23" x14ac:dyDescent="0.25">
      <c r="B53" s="8" t="s">
        <v>7</v>
      </c>
      <c r="C53" s="71">
        <v>55</v>
      </c>
      <c r="D53" s="3">
        <f t="shared" si="15"/>
        <v>0</v>
      </c>
      <c r="E53" s="3">
        <f t="shared" si="15"/>
        <v>0</v>
      </c>
      <c r="F53" s="3">
        <f t="shared" si="15"/>
        <v>0</v>
      </c>
      <c r="G53" s="3">
        <f t="shared" si="15"/>
        <v>0</v>
      </c>
      <c r="H53" s="33"/>
      <c r="I53" s="8" t="s">
        <v>7</v>
      </c>
      <c r="J53" s="71">
        <v>55</v>
      </c>
      <c r="K53" s="72"/>
      <c r="L53" s="8"/>
      <c r="M53" s="24"/>
      <c r="N53" s="40"/>
      <c r="O53" s="205" t="e">
        <f t="shared" si="0"/>
        <v>#DIV/0!</v>
      </c>
      <c r="P53" s="39"/>
      <c r="Q53" s="8" t="s">
        <v>7</v>
      </c>
      <c r="R53" s="71">
        <v>55</v>
      </c>
      <c r="S53" s="41"/>
      <c r="T53" s="3"/>
      <c r="U53" s="162"/>
      <c r="V53" s="41"/>
      <c r="W53" s="205" t="e">
        <f t="shared" si="1"/>
        <v>#DIV/0!</v>
      </c>
    </row>
    <row r="54" spans="2:23" x14ac:dyDescent="0.25">
      <c r="B54" s="8" t="s">
        <v>21</v>
      </c>
      <c r="C54" s="12">
        <v>56</v>
      </c>
      <c r="D54" s="3">
        <f t="shared" si="15"/>
        <v>0</v>
      </c>
      <c r="E54" s="3">
        <f t="shared" si="15"/>
        <v>0</v>
      </c>
      <c r="F54" s="3">
        <f t="shared" si="15"/>
        <v>0</v>
      </c>
      <c r="G54" s="3">
        <f t="shared" si="15"/>
        <v>0</v>
      </c>
      <c r="H54" s="33"/>
      <c r="I54" s="8" t="s">
        <v>21</v>
      </c>
      <c r="J54" s="11">
        <v>56</v>
      </c>
      <c r="K54" s="3"/>
      <c r="L54" s="179"/>
      <c r="M54" s="160"/>
      <c r="N54" s="40"/>
      <c r="O54" s="205" t="e">
        <f t="shared" si="0"/>
        <v>#DIV/0!</v>
      </c>
      <c r="P54" s="39"/>
      <c r="Q54" s="8" t="s">
        <v>21</v>
      </c>
      <c r="R54" s="11">
        <v>56</v>
      </c>
      <c r="S54" s="41"/>
      <c r="T54" s="154"/>
      <c r="U54" s="163"/>
      <c r="V54" s="41"/>
      <c r="W54" s="205" t="e">
        <f t="shared" si="1"/>
        <v>#DIV/0!</v>
      </c>
    </row>
    <row r="55" spans="2:23" x14ac:dyDescent="0.25">
      <c r="B55" s="8" t="s">
        <v>10</v>
      </c>
      <c r="C55" s="12">
        <v>71</v>
      </c>
      <c r="D55" s="3">
        <f t="shared" si="15"/>
        <v>40000</v>
      </c>
      <c r="E55" s="3">
        <f t="shared" si="15"/>
        <v>40000</v>
      </c>
      <c r="F55" s="3">
        <f t="shared" si="15"/>
        <v>32769.03</v>
      </c>
      <c r="G55" s="3">
        <f t="shared" si="15"/>
        <v>0</v>
      </c>
      <c r="H55" s="33"/>
      <c r="I55" s="8" t="s">
        <v>10</v>
      </c>
      <c r="J55" s="11">
        <v>71</v>
      </c>
      <c r="K55" s="3">
        <v>40000</v>
      </c>
      <c r="L55" s="179">
        <v>40000</v>
      </c>
      <c r="M55" s="24">
        <v>32769.03</v>
      </c>
      <c r="N55" s="40"/>
      <c r="O55" s="205">
        <f t="shared" si="0"/>
        <v>81.922574999999995</v>
      </c>
      <c r="P55" s="39"/>
      <c r="Q55" s="8" t="s">
        <v>10</v>
      </c>
      <c r="R55" s="11">
        <v>71</v>
      </c>
      <c r="S55" s="41"/>
      <c r="T55" s="154"/>
      <c r="U55" s="155"/>
      <c r="V55" s="41"/>
      <c r="W55" s="205" t="e">
        <f t="shared" si="1"/>
        <v>#DIV/0!</v>
      </c>
    </row>
    <row r="56" spans="2:23" x14ac:dyDescent="0.25">
      <c r="B56" s="8" t="s">
        <v>24</v>
      </c>
      <c r="C56" s="12">
        <v>81</v>
      </c>
      <c r="D56" s="3">
        <f t="shared" si="15"/>
        <v>27000</v>
      </c>
      <c r="E56" s="3">
        <f t="shared" si="15"/>
        <v>27000</v>
      </c>
      <c r="F56" s="3">
        <f t="shared" si="15"/>
        <v>24200</v>
      </c>
      <c r="G56" s="3">
        <f t="shared" si="15"/>
        <v>27000</v>
      </c>
      <c r="H56" s="33"/>
      <c r="I56" s="8" t="s">
        <v>24</v>
      </c>
      <c r="J56" s="11">
        <v>81</v>
      </c>
      <c r="K56" s="3"/>
      <c r="L56" s="8"/>
      <c r="M56" s="25"/>
      <c r="N56" s="40"/>
      <c r="O56" s="205" t="e">
        <f t="shared" si="0"/>
        <v>#DIV/0!</v>
      </c>
      <c r="P56" s="15"/>
      <c r="Q56" s="8" t="s">
        <v>24</v>
      </c>
      <c r="R56" s="11">
        <v>81</v>
      </c>
      <c r="S56" s="41">
        <v>27000</v>
      </c>
      <c r="T56" s="154">
        <v>27000</v>
      </c>
      <c r="U56" s="155">
        <v>24200</v>
      </c>
      <c r="V56" s="41">
        <v>27000</v>
      </c>
      <c r="W56" s="205">
        <f t="shared" si="1"/>
        <v>89.629629629629619</v>
      </c>
    </row>
    <row r="57" spans="2:23" x14ac:dyDescent="0.25">
      <c r="B57" s="81" t="s">
        <v>27</v>
      </c>
      <c r="C57" s="105">
        <v>6702</v>
      </c>
      <c r="D57" s="13">
        <f>SUM(D58:D64)</f>
        <v>10283210</v>
      </c>
      <c r="E57" s="13">
        <f>SUM(E58:E64)</f>
        <v>9903710</v>
      </c>
      <c r="F57" s="13">
        <f>SUM(F58:F64)</f>
        <v>8170555.9900000002</v>
      </c>
      <c r="G57" s="13">
        <f>SUM(G58:G64)</f>
        <v>5153430</v>
      </c>
      <c r="H57" s="33"/>
      <c r="I57" s="81" t="s">
        <v>27</v>
      </c>
      <c r="J57" s="106">
        <v>6702</v>
      </c>
      <c r="K57" s="13">
        <f>SUM(K58:K64)</f>
        <v>4287000</v>
      </c>
      <c r="L57" s="26">
        <f>SUM(L58:L64)</f>
        <v>3492500</v>
      </c>
      <c r="M57" s="13">
        <f>SUM(M58:M64)</f>
        <v>2704870.01</v>
      </c>
      <c r="N57" s="107">
        <f>SUM(N58:N64)</f>
        <v>0</v>
      </c>
      <c r="O57" s="205">
        <f t="shared" si="0"/>
        <v>77.447960200429492</v>
      </c>
      <c r="P57" s="39"/>
      <c r="Q57" s="81" t="s">
        <v>27</v>
      </c>
      <c r="R57" s="106">
        <v>6702</v>
      </c>
      <c r="S57" s="13">
        <f>SUM(S58:S64)</f>
        <v>5996210</v>
      </c>
      <c r="T57" s="42">
        <f>SUM(T58:T64)</f>
        <v>6411210</v>
      </c>
      <c r="U57" s="13">
        <f>SUM(U58:U64)</f>
        <v>5465685.9800000004</v>
      </c>
      <c r="V57" s="13">
        <f>SUM(V58:V64)</f>
        <v>5153430</v>
      </c>
      <c r="W57" s="205">
        <f t="shared" si="1"/>
        <v>85.252019197624179</v>
      </c>
    </row>
    <row r="58" spans="2:23" x14ac:dyDescent="0.25">
      <c r="B58" s="8" t="s">
        <v>5</v>
      </c>
      <c r="C58" s="12">
        <v>10</v>
      </c>
      <c r="D58" s="3">
        <f t="shared" ref="D58:G64" si="16">K58+S58</f>
        <v>2456210</v>
      </c>
      <c r="E58" s="3">
        <f t="shared" si="16"/>
        <v>1983610</v>
      </c>
      <c r="F58" s="3">
        <f t="shared" si="16"/>
        <v>1960739</v>
      </c>
      <c r="G58" s="3">
        <f t="shared" si="16"/>
        <v>1981430</v>
      </c>
      <c r="H58" s="33"/>
      <c r="I58" s="8" t="s">
        <v>5</v>
      </c>
      <c r="J58" s="11">
        <v>10</v>
      </c>
      <c r="K58" s="3"/>
      <c r="L58" s="8"/>
      <c r="M58" s="25"/>
      <c r="N58" s="40"/>
      <c r="O58" s="205" t="e">
        <f t="shared" si="0"/>
        <v>#DIV/0!</v>
      </c>
      <c r="P58" s="39"/>
      <c r="Q58" s="8" t="s">
        <v>5</v>
      </c>
      <c r="R58" s="11">
        <v>10</v>
      </c>
      <c r="S58" s="41">
        <v>2456210</v>
      </c>
      <c r="T58" s="154">
        <v>1983610</v>
      </c>
      <c r="U58" s="155">
        <v>1960739</v>
      </c>
      <c r="V58" s="198">
        <v>1981430</v>
      </c>
      <c r="W58" s="205">
        <f t="shared" si="1"/>
        <v>98.847001174626058</v>
      </c>
    </row>
    <row r="59" spans="2:23" x14ac:dyDescent="0.25">
      <c r="B59" s="8" t="s">
        <v>6</v>
      </c>
      <c r="C59" s="12">
        <v>20</v>
      </c>
      <c r="D59" s="3">
        <f t="shared" si="16"/>
        <v>3445000</v>
      </c>
      <c r="E59" s="3">
        <f t="shared" si="16"/>
        <v>4332600</v>
      </c>
      <c r="F59" s="3">
        <f t="shared" si="16"/>
        <v>3418739.98</v>
      </c>
      <c r="G59" s="3">
        <f t="shared" si="16"/>
        <v>3077000</v>
      </c>
      <c r="H59" s="33"/>
      <c r="I59" s="8" t="s">
        <v>6</v>
      </c>
      <c r="J59" s="11">
        <v>20</v>
      </c>
      <c r="K59" s="3"/>
      <c r="L59" s="8"/>
      <c r="M59" s="25"/>
      <c r="N59" s="40"/>
      <c r="O59" s="205" t="e">
        <f t="shared" si="0"/>
        <v>#DIV/0!</v>
      </c>
      <c r="P59" s="39"/>
      <c r="Q59" s="8" t="s">
        <v>6</v>
      </c>
      <c r="R59" s="11">
        <v>20</v>
      </c>
      <c r="S59" s="41">
        <v>3445000</v>
      </c>
      <c r="T59" s="154">
        <v>4332600</v>
      </c>
      <c r="U59" s="155">
        <v>3418739.98</v>
      </c>
      <c r="V59" s="41">
        <v>3077000</v>
      </c>
      <c r="W59" s="205">
        <f t="shared" si="1"/>
        <v>78.907353090523017</v>
      </c>
    </row>
    <row r="60" spans="2:23" x14ac:dyDescent="0.25">
      <c r="B60" s="8" t="s">
        <v>7</v>
      </c>
      <c r="C60" s="71">
        <v>55</v>
      </c>
      <c r="D60" s="3">
        <f t="shared" si="16"/>
        <v>0</v>
      </c>
      <c r="E60" s="3">
        <f t="shared" si="16"/>
        <v>0</v>
      </c>
      <c r="F60" s="3">
        <f t="shared" si="16"/>
        <v>0</v>
      </c>
      <c r="G60" s="3">
        <f t="shared" si="16"/>
        <v>0</v>
      </c>
      <c r="H60" s="33"/>
      <c r="I60" s="8" t="s">
        <v>7</v>
      </c>
      <c r="J60" s="71">
        <v>55</v>
      </c>
      <c r="K60" s="72"/>
      <c r="L60" s="8"/>
      <c r="M60" s="25"/>
      <c r="N60" s="40"/>
      <c r="O60" s="205" t="e">
        <f t="shared" si="0"/>
        <v>#DIV/0!</v>
      </c>
      <c r="P60" s="39"/>
      <c r="Q60" s="8" t="s">
        <v>7</v>
      </c>
      <c r="R60" s="71">
        <v>55</v>
      </c>
      <c r="S60" s="41"/>
      <c r="T60" s="154"/>
      <c r="U60" s="155"/>
      <c r="V60" s="41"/>
      <c r="W60" s="205" t="e">
        <f t="shared" si="1"/>
        <v>#DIV/0!</v>
      </c>
    </row>
    <row r="61" spans="2:23" x14ac:dyDescent="0.25">
      <c r="B61" s="8" t="s">
        <v>21</v>
      </c>
      <c r="C61" s="12">
        <v>58</v>
      </c>
      <c r="D61" s="3">
        <f t="shared" si="16"/>
        <v>0</v>
      </c>
      <c r="E61" s="196">
        <f t="shared" si="16"/>
        <v>0</v>
      </c>
      <c r="F61" s="3">
        <f t="shared" si="16"/>
        <v>0</v>
      </c>
      <c r="G61" s="3">
        <f t="shared" si="16"/>
        <v>0</v>
      </c>
      <c r="H61" s="33"/>
      <c r="I61" s="8" t="s">
        <v>21</v>
      </c>
      <c r="J61" s="11">
        <v>58</v>
      </c>
      <c r="K61" s="3"/>
      <c r="L61" s="179"/>
      <c r="M61" s="187"/>
      <c r="N61" s="40"/>
      <c r="O61" s="205" t="e">
        <f t="shared" si="0"/>
        <v>#DIV/0!</v>
      </c>
      <c r="P61" s="39"/>
      <c r="Q61" s="8" t="s">
        <v>21</v>
      </c>
      <c r="R61" s="11">
        <v>56</v>
      </c>
      <c r="S61" s="41"/>
      <c r="T61" s="154"/>
      <c r="U61" s="155"/>
      <c r="V61" s="41"/>
      <c r="W61" s="205" t="e">
        <f t="shared" si="1"/>
        <v>#DIV/0!</v>
      </c>
    </row>
    <row r="62" spans="2:23" x14ac:dyDescent="0.25">
      <c r="B62" s="8" t="s">
        <v>28</v>
      </c>
      <c r="C62" s="12">
        <v>71</v>
      </c>
      <c r="D62" s="3">
        <f t="shared" si="16"/>
        <v>4287000</v>
      </c>
      <c r="E62" s="196">
        <f t="shared" si="16"/>
        <v>3492500</v>
      </c>
      <c r="F62" s="196">
        <f t="shared" si="16"/>
        <v>2704870.01</v>
      </c>
      <c r="G62" s="196">
        <f t="shared" si="16"/>
        <v>0</v>
      </c>
      <c r="H62" s="33"/>
      <c r="I62" s="8" t="s">
        <v>28</v>
      </c>
      <c r="J62" s="11">
        <v>71</v>
      </c>
      <c r="K62" s="3">
        <v>4287000</v>
      </c>
      <c r="L62" s="179">
        <v>3492500</v>
      </c>
      <c r="M62" s="190">
        <v>2704870.01</v>
      </c>
      <c r="N62" s="40"/>
      <c r="O62" s="205">
        <f t="shared" si="0"/>
        <v>77.447960200429492</v>
      </c>
      <c r="P62" s="39"/>
      <c r="Q62" s="8" t="s">
        <v>28</v>
      </c>
      <c r="R62" s="11">
        <v>71</v>
      </c>
      <c r="S62" s="41"/>
      <c r="T62" s="154"/>
      <c r="U62" s="174"/>
      <c r="V62" s="41"/>
      <c r="W62" s="205" t="e">
        <f t="shared" si="1"/>
        <v>#DIV/0!</v>
      </c>
    </row>
    <row r="63" spans="2:23" x14ac:dyDescent="0.25">
      <c r="B63" s="108" t="s">
        <v>29</v>
      </c>
      <c r="C63" s="104">
        <v>81</v>
      </c>
      <c r="D63" s="3">
        <f t="shared" si="16"/>
        <v>95000</v>
      </c>
      <c r="E63" s="3">
        <f t="shared" si="16"/>
        <v>95000</v>
      </c>
      <c r="F63" s="3">
        <f t="shared" si="16"/>
        <v>86207</v>
      </c>
      <c r="G63" s="3">
        <f t="shared" si="16"/>
        <v>95000</v>
      </c>
      <c r="H63" s="33"/>
      <c r="I63" s="108" t="s">
        <v>29</v>
      </c>
      <c r="J63" s="9">
        <v>81</v>
      </c>
      <c r="K63" s="41"/>
      <c r="L63" s="108"/>
      <c r="M63" s="25"/>
      <c r="N63" s="40"/>
      <c r="O63" s="205" t="e">
        <f t="shared" si="0"/>
        <v>#DIV/0!</v>
      </c>
      <c r="P63" s="39"/>
      <c r="Q63" s="108" t="s">
        <v>29</v>
      </c>
      <c r="R63" s="9">
        <v>81</v>
      </c>
      <c r="S63" s="41">
        <v>95000</v>
      </c>
      <c r="T63" s="154">
        <v>95000</v>
      </c>
      <c r="U63" s="155">
        <v>86207</v>
      </c>
      <c r="V63" s="41">
        <v>95000</v>
      </c>
      <c r="W63" s="205">
        <f t="shared" si="1"/>
        <v>90.744210526315797</v>
      </c>
    </row>
    <row r="64" spans="2:23" x14ac:dyDescent="0.25">
      <c r="B64" s="108" t="s">
        <v>12</v>
      </c>
      <c r="C64" s="104">
        <v>85</v>
      </c>
      <c r="D64" s="3">
        <f t="shared" si="16"/>
        <v>0</v>
      </c>
      <c r="E64" s="3">
        <f t="shared" si="16"/>
        <v>0</v>
      </c>
      <c r="F64" s="3">
        <f t="shared" si="16"/>
        <v>0</v>
      </c>
      <c r="G64" s="3">
        <f t="shared" si="16"/>
        <v>0</v>
      </c>
      <c r="H64" s="33"/>
      <c r="I64" s="108" t="s">
        <v>12</v>
      </c>
      <c r="J64" s="9">
        <v>85</v>
      </c>
      <c r="K64" s="41"/>
      <c r="L64" s="108"/>
      <c r="M64" s="25"/>
      <c r="N64" s="40"/>
      <c r="O64" s="205" t="e">
        <f t="shared" si="0"/>
        <v>#DIV/0!</v>
      </c>
      <c r="P64" s="15"/>
      <c r="Q64" s="108" t="s">
        <v>12</v>
      </c>
      <c r="R64" s="9">
        <v>85</v>
      </c>
      <c r="S64" s="41"/>
      <c r="T64" s="109"/>
      <c r="U64" s="25"/>
      <c r="V64" s="41"/>
      <c r="W64" s="205" t="e">
        <f t="shared" si="1"/>
        <v>#DIV/0!</v>
      </c>
    </row>
    <row r="65" spans="2:23" x14ac:dyDescent="0.25">
      <c r="B65" s="81" t="s">
        <v>30</v>
      </c>
      <c r="C65" s="105">
        <v>6802</v>
      </c>
      <c r="D65" s="13">
        <f>SUM(D66:D73)</f>
        <v>10715440</v>
      </c>
      <c r="E65" s="13">
        <f>SUM(E66:E73)</f>
        <v>9162440</v>
      </c>
      <c r="F65" s="13">
        <f>SUM(F66:F73)</f>
        <v>8929367.2400000002</v>
      </c>
      <c r="G65" s="13">
        <f>SUM(G66:G73)</f>
        <v>10130670</v>
      </c>
      <c r="H65" s="33"/>
      <c r="I65" s="81" t="s">
        <v>30</v>
      </c>
      <c r="J65" s="106">
        <v>6802</v>
      </c>
      <c r="K65" s="13">
        <f>SUM(K66:K73)</f>
        <v>0</v>
      </c>
      <c r="L65" s="26">
        <f>SUM(L66:L73)</f>
        <v>0</v>
      </c>
      <c r="M65" s="13">
        <f>SUM(M66:M73)</f>
        <v>0</v>
      </c>
      <c r="N65" s="107">
        <f>SUM(N66:N73)</f>
        <v>0</v>
      </c>
      <c r="O65" s="205" t="e">
        <f t="shared" si="0"/>
        <v>#DIV/0!</v>
      </c>
      <c r="P65" s="39"/>
      <c r="Q65" s="81" t="s">
        <v>30</v>
      </c>
      <c r="R65" s="106">
        <v>6802</v>
      </c>
      <c r="S65" s="13">
        <f>SUM(S66:S73)</f>
        <v>10715440</v>
      </c>
      <c r="T65" s="42">
        <f>SUM(T66:T73)</f>
        <v>9162440</v>
      </c>
      <c r="U65" s="13">
        <f>SUM(U66:U73)</f>
        <v>8929367.2400000002</v>
      </c>
      <c r="V65" s="13">
        <f>SUM(V66:V73)</f>
        <v>10130670</v>
      </c>
      <c r="W65" s="205">
        <f t="shared" si="1"/>
        <v>97.45621515666133</v>
      </c>
    </row>
    <row r="66" spans="2:23" x14ac:dyDescent="0.25">
      <c r="B66" s="8" t="s">
        <v>5</v>
      </c>
      <c r="C66" s="12">
        <v>10</v>
      </c>
      <c r="D66" s="3">
        <f t="shared" ref="D66:D72" si="17">K66+S66</f>
        <v>7149440</v>
      </c>
      <c r="E66" s="3">
        <f t="shared" ref="D66:G73" si="18">L66+T66</f>
        <v>5150540</v>
      </c>
      <c r="F66" s="3">
        <f t="shared" si="18"/>
        <v>5124284</v>
      </c>
      <c r="G66" s="3">
        <f t="shared" ref="G66:G72" si="19">N66+V66</f>
        <v>6844670</v>
      </c>
      <c r="H66" s="33"/>
      <c r="I66" s="8" t="s">
        <v>5</v>
      </c>
      <c r="J66" s="11">
        <v>10</v>
      </c>
      <c r="K66" s="3"/>
      <c r="L66" s="8"/>
      <c r="M66" s="25"/>
      <c r="N66" s="40"/>
      <c r="O66" s="205" t="e">
        <f t="shared" si="0"/>
        <v>#DIV/0!</v>
      </c>
      <c r="P66" s="39"/>
      <c r="Q66" s="8" t="s">
        <v>5</v>
      </c>
      <c r="R66" s="11">
        <v>10</v>
      </c>
      <c r="S66" s="41">
        <v>7149440</v>
      </c>
      <c r="T66" s="154">
        <v>5150540</v>
      </c>
      <c r="U66" s="155">
        <v>5124284</v>
      </c>
      <c r="V66" s="198">
        <v>6844670</v>
      </c>
      <c r="W66" s="205">
        <f t="shared" si="1"/>
        <v>99.490228209080982</v>
      </c>
    </row>
    <row r="67" spans="2:23" x14ac:dyDescent="0.25">
      <c r="B67" s="8" t="s">
        <v>6</v>
      </c>
      <c r="C67" s="12">
        <v>20</v>
      </c>
      <c r="D67" s="3">
        <f t="shared" si="17"/>
        <v>1310000</v>
      </c>
      <c r="E67" s="3">
        <f t="shared" si="18"/>
        <v>1429400</v>
      </c>
      <c r="F67" s="3">
        <f t="shared" si="18"/>
        <v>1276915.24</v>
      </c>
      <c r="G67" s="3">
        <f t="shared" si="19"/>
        <v>1150000</v>
      </c>
      <c r="H67" s="33"/>
      <c r="I67" s="8" t="s">
        <v>6</v>
      </c>
      <c r="J67" s="11">
        <v>20</v>
      </c>
      <c r="K67" s="110"/>
      <c r="L67" s="111"/>
      <c r="M67" s="25"/>
      <c r="N67" s="40"/>
      <c r="O67" s="205" t="e">
        <f t="shared" si="0"/>
        <v>#DIV/0!</v>
      </c>
      <c r="P67" s="39"/>
      <c r="Q67" s="8" t="s">
        <v>6</v>
      </c>
      <c r="R67" s="11">
        <v>20</v>
      </c>
      <c r="S67" s="41">
        <v>1310000</v>
      </c>
      <c r="T67" s="175">
        <v>1429400</v>
      </c>
      <c r="U67" s="155">
        <v>1276915.24</v>
      </c>
      <c r="V67" s="41">
        <v>1150000</v>
      </c>
      <c r="W67" s="205">
        <f t="shared" si="1"/>
        <v>89.332254092626272</v>
      </c>
    </row>
    <row r="68" spans="2:23" x14ac:dyDescent="0.25">
      <c r="B68" s="8" t="s">
        <v>31</v>
      </c>
      <c r="C68" s="12">
        <v>55</v>
      </c>
      <c r="D68" s="3">
        <f t="shared" si="17"/>
        <v>0</v>
      </c>
      <c r="E68" s="3">
        <f t="shared" si="18"/>
        <v>0</v>
      </c>
      <c r="F68" s="3">
        <f t="shared" si="18"/>
        <v>0</v>
      </c>
      <c r="G68" s="3">
        <f t="shared" si="19"/>
        <v>0</v>
      </c>
      <c r="H68" s="33"/>
      <c r="I68" s="8" t="s">
        <v>31</v>
      </c>
      <c r="J68" s="11">
        <v>55</v>
      </c>
      <c r="K68" s="3"/>
      <c r="L68" s="8"/>
      <c r="M68" s="25"/>
      <c r="N68" s="40"/>
      <c r="O68" s="205" t="e">
        <f t="shared" si="0"/>
        <v>#DIV/0!</v>
      </c>
      <c r="P68" s="39"/>
      <c r="Q68" s="8" t="s">
        <v>31</v>
      </c>
      <c r="R68" s="11">
        <v>55</v>
      </c>
      <c r="S68" s="41"/>
      <c r="T68" s="154">
        <v>0</v>
      </c>
      <c r="U68" s="155"/>
      <c r="V68" s="41"/>
      <c r="W68" s="205" t="e">
        <f t="shared" si="1"/>
        <v>#DIV/0!</v>
      </c>
    </row>
    <row r="69" spans="2:23" x14ac:dyDescent="0.25">
      <c r="B69" s="8" t="s">
        <v>51</v>
      </c>
      <c r="C69" s="11">
        <v>59</v>
      </c>
      <c r="D69" s="3">
        <f t="shared" si="17"/>
        <v>120000</v>
      </c>
      <c r="E69" s="3">
        <f t="shared" si="18"/>
        <v>0</v>
      </c>
      <c r="F69" s="3">
        <f t="shared" si="18"/>
        <v>0</v>
      </c>
      <c r="G69" s="3">
        <f t="shared" si="19"/>
        <v>0</v>
      </c>
      <c r="H69" s="33"/>
      <c r="I69" s="8" t="s">
        <v>51</v>
      </c>
      <c r="J69" s="11">
        <v>59</v>
      </c>
      <c r="K69" s="3"/>
      <c r="L69" s="8"/>
      <c r="M69" s="25"/>
      <c r="N69" s="40"/>
      <c r="O69" s="205" t="e">
        <f t="shared" si="0"/>
        <v>#DIV/0!</v>
      </c>
      <c r="P69" s="39"/>
      <c r="Q69" s="8" t="s">
        <v>51</v>
      </c>
      <c r="R69" s="11">
        <v>59</v>
      </c>
      <c r="S69" s="41">
        <v>120000</v>
      </c>
      <c r="T69" s="154">
        <v>0</v>
      </c>
      <c r="U69" s="155">
        <v>0</v>
      </c>
      <c r="V69" s="41"/>
      <c r="W69" s="205" t="e">
        <f t="shared" si="1"/>
        <v>#DIV/0!</v>
      </c>
    </row>
    <row r="70" spans="2:23" x14ac:dyDescent="0.25">
      <c r="B70" s="8" t="s">
        <v>22</v>
      </c>
      <c r="C70" s="12">
        <v>57</v>
      </c>
      <c r="D70" s="3">
        <f t="shared" si="17"/>
        <v>2100000</v>
      </c>
      <c r="E70" s="3">
        <f t="shared" si="18"/>
        <v>2546500</v>
      </c>
      <c r="F70" s="3">
        <f t="shared" si="18"/>
        <v>2495773</v>
      </c>
      <c r="G70" s="3">
        <f t="shared" si="19"/>
        <v>2100000</v>
      </c>
      <c r="H70" s="33"/>
      <c r="I70" s="8" t="s">
        <v>22</v>
      </c>
      <c r="J70" s="11">
        <v>57</v>
      </c>
      <c r="K70" s="3"/>
      <c r="L70" s="8"/>
      <c r="M70" s="25"/>
      <c r="N70" s="40"/>
      <c r="O70" s="205" t="e">
        <f t="shared" si="0"/>
        <v>#DIV/0!</v>
      </c>
      <c r="P70" s="39"/>
      <c r="Q70" s="8" t="s">
        <v>22</v>
      </c>
      <c r="R70" s="11">
        <v>57</v>
      </c>
      <c r="S70" s="41">
        <v>2100000</v>
      </c>
      <c r="T70" s="154">
        <v>2546500</v>
      </c>
      <c r="U70" s="155">
        <v>2495773</v>
      </c>
      <c r="V70" s="41">
        <v>2100000</v>
      </c>
      <c r="W70" s="205">
        <f t="shared" si="1"/>
        <v>98.007971725898287</v>
      </c>
    </row>
    <row r="71" spans="2:23" x14ac:dyDescent="0.25">
      <c r="B71" s="8" t="s">
        <v>10</v>
      </c>
      <c r="C71" s="12">
        <v>71</v>
      </c>
      <c r="D71" s="3">
        <f t="shared" si="17"/>
        <v>0</v>
      </c>
      <c r="E71" s="3">
        <f t="shared" si="18"/>
        <v>0</v>
      </c>
      <c r="F71" s="3">
        <f t="shared" si="18"/>
        <v>0</v>
      </c>
      <c r="G71" s="3">
        <f t="shared" si="19"/>
        <v>0</v>
      </c>
      <c r="H71" s="33"/>
      <c r="I71" s="8" t="s">
        <v>10</v>
      </c>
      <c r="J71" s="11">
        <v>71</v>
      </c>
      <c r="K71" s="3"/>
      <c r="L71" s="179"/>
      <c r="M71" s="187"/>
      <c r="N71" s="40"/>
      <c r="O71" s="205" t="e">
        <f t="shared" si="0"/>
        <v>#DIV/0!</v>
      </c>
      <c r="P71" s="39"/>
      <c r="Q71" s="8" t="s">
        <v>10</v>
      </c>
      <c r="R71" s="11">
        <v>71</v>
      </c>
      <c r="S71" s="41"/>
      <c r="T71" s="154"/>
      <c r="U71" s="155"/>
      <c r="V71" s="41"/>
      <c r="W71" s="205" t="e">
        <f t="shared" si="1"/>
        <v>#DIV/0!</v>
      </c>
    </row>
    <row r="72" spans="2:23" x14ac:dyDescent="0.25">
      <c r="B72" s="108" t="s">
        <v>29</v>
      </c>
      <c r="C72" s="12">
        <v>81</v>
      </c>
      <c r="D72" s="3">
        <f t="shared" si="17"/>
        <v>36000</v>
      </c>
      <c r="E72" s="3">
        <f t="shared" si="18"/>
        <v>36000</v>
      </c>
      <c r="F72" s="3">
        <f t="shared" si="18"/>
        <v>32395</v>
      </c>
      <c r="G72" s="3">
        <f t="shared" si="19"/>
        <v>36000</v>
      </c>
      <c r="H72" s="33"/>
      <c r="I72" s="108" t="s">
        <v>29</v>
      </c>
      <c r="J72" s="9">
        <v>81</v>
      </c>
      <c r="K72" s="41"/>
      <c r="L72" s="8"/>
      <c r="M72" s="25"/>
      <c r="N72" s="40"/>
      <c r="O72" s="205" t="e">
        <f t="shared" si="0"/>
        <v>#DIV/0!</v>
      </c>
      <c r="P72" s="39"/>
      <c r="Q72" s="108" t="s">
        <v>29</v>
      </c>
      <c r="R72" s="9">
        <v>81</v>
      </c>
      <c r="S72" s="41">
        <v>36000</v>
      </c>
      <c r="T72" s="3">
        <v>36000</v>
      </c>
      <c r="U72" s="176">
        <v>32395</v>
      </c>
      <c r="V72" s="41">
        <v>36000</v>
      </c>
      <c r="W72" s="205">
        <f t="shared" si="1"/>
        <v>89.986111111111114</v>
      </c>
    </row>
    <row r="73" spans="2:23" x14ac:dyDescent="0.25">
      <c r="B73" s="108" t="s">
        <v>12</v>
      </c>
      <c r="C73" s="104">
        <v>85</v>
      </c>
      <c r="D73" s="3">
        <f t="shared" si="18"/>
        <v>0</v>
      </c>
      <c r="E73" s="3">
        <f t="shared" si="18"/>
        <v>0</v>
      </c>
      <c r="F73" s="3">
        <f t="shared" si="18"/>
        <v>0</v>
      </c>
      <c r="G73" s="3">
        <f t="shared" si="18"/>
        <v>0</v>
      </c>
      <c r="H73" s="33"/>
      <c r="I73" s="8" t="s">
        <v>12</v>
      </c>
      <c r="J73" s="11">
        <v>85</v>
      </c>
      <c r="K73" s="24"/>
      <c r="L73" s="79"/>
      <c r="M73" s="25"/>
      <c r="N73" s="40"/>
      <c r="O73" s="205" t="e">
        <f t="shared" si="0"/>
        <v>#DIV/0!</v>
      </c>
      <c r="P73" s="15"/>
      <c r="Q73" s="8" t="s">
        <v>12</v>
      </c>
      <c r="R73" s="11">
        <v>85</v>
      </c>
      <c r="S73" s="24"/>
      <c r="T73" s="160"/>
      <c r="U73" s="155"/>
      <c r="V73" s="41"/>
      <c r="W73" s="205" t="e">
        <f t="shared" si="1"/>
        <v>#DIV/0!</v>
      </c>
    </row>
    <row r="74" spans="2:23" x14ac:dyDescent="0.25">
      <c r="B74" s="81" t="s">
        <v>32</v>
      </c>
      <c r="C74" s="105">
        <v>7002</v>
      </c>
      <c r="D74" s="13">
        <f>SUM(D75:D81)</f>
        <v>3596850</v>
      </c>
      <c r="E74" s="13">
        <f>SUM(E75:E81)</f>
        <v>3703950</v>
      </c>
      <c r="F74" s="13">
        <f>SUM(F75:F81)</f>
        <v>2819277.99</v>
      </c>
      <c r="G74" s="13">
        <f>SUM(G75:G81)</f>
        <v>2165260</v>
      </c>
      <c r="H74" s="33"/>
      <c r="I74" s="81" t="s">
        <v>32</v>
      </c>
      <c r="J74" s="106">
        <v>7002</v>
      </c>
      <c r="K74" s="13">
        <f>SUM(K75:K81)</f>
        <v>1300000</v>
      </c>
      <c r="L74" s="26">
        <f>SUM(L75:L81)</f>
        <v>1257200</v>
      </c>
      <c r="M74" s="13">
        <f>SUM(M75:M81)</f>
        <v>726758.53</v>
      </c>
      <c r="N74" s="107">
        <f>SUM(N75:N81)</f>
        <v>0</v>
      </c>
      <c r="O74" s="205">
        <f t="shared" si="0"/>
        <v>57.807709990454981</v>
      </c>
      <c r="P74" s="39"/>
      <c r="Q74" s="81" t="s">
        <v>32</v>
      </c>
      <c r="R74" s="106">
        <v>7002</v>
      </c>
      <c r="S74" s="13">
        <f>SUM(S75:S81)</f>
        <v>2296850</v>
      </c>
      <c r="T74" s="42">
        <f>SUM(T75:T81)</f>
        <v>2446750</v>
      </c>
      <c r="U74" s="13">
        <f>SUM(U75:U81)</f>
        <v>2092519.46</v>
      </c>
      <c r="V74" s="13">
        <f>SUM(V75:V81)</f>
        <v>2165260</v>
      </c>
      <c r="W74" s="205">
        <f t="shared" si="1"/>
        <v>85.522405640134863</v>
      </c>
    </row>
    <row r="75" spans="2:23" x14ac:dyDescent="0.25">
      <c r="B75" s="8" t="s">
        <v>5</v>
      </c>
      <c r="C75" s="12">
        <v>10</v>
      </c>
      <c r="D75" s="3">
        <f t="shared" ref="D75:D80" si="20">K75+S75</f>
        <v>559500</v>
      </c>
      <c r="E75" s="3">
        <f t="shared" ref="D75:G81" si="21">L75+T75</f>
        <v>582500</v>
      </c>
      <c r="F75" s="3">
        <f t="shared" si="21"/>
        <v>558781</v>
      </c>
      <c r="G75" s="3">
        <f t="shared" ref="G75:G80" si="22">N75+V75</f>
        <v>722260</v>
      </c>
      <c r="H75" s="33"/>
      <c r="I75" s="8" t="s">
        <v>5</v>
      </c>
      <c r="J75" s="11">
        <v>10</v>
      </c>
      <c r="K75" s="3"/>
      <c r="L75" s="8"/>
      <c r="M75" s="25"/>
      <c r="N75" s="40"/>
      <c r="O75" s="205" t="e">
        <f t="shared" si="0"/>
        <v>#DIV/0!</v>
      </c>
      <c r="P75" s="39"/>
      <c r="Q75" s="8" t="s">
        <v>5</v>
      </c>
      <c r="R75" s="11">
        <v>10</v>
      </c>
      <c r="S75" s="41">
        <v>559500</v>
      </c>
      <c r="T75" s="154">
        <v>582500</v>
      </c>
      <c r="U75" s="155">
        <v>558781</v>
      </c>
      <c r="V75" s="198">
        <v>722260</v>
      </c>
      <c r="W75" s="205">
        <f t="shared" si="1"/>
        <v>95.928068669527903</v>
      </c>
    </row>
    <row r="76" spans="2:23" x14ac:dyDescent="0.25">
      <c r="B76" s="8" t="s">
        <v>6</v>
      </c>
      <c r="C76" s="12">
        <v>20</v>
      </c>
      <c r="D76" s="3">
        <f t="shared" si="20"/>
        <v>1379350</v>
      </c>
      <c r="E76" s="3">
        <f t="shared" si="21"/>
        <v>1506250</v>
      </c>
      <c r="F76" s="3">
        <f t="shared" si="21"/>
        <v>1205663.46</v>
      </c>
      <c r="G76" s="3">
        <f t="shared" si="22"/>
        <v>1085000</v>
      </c>
      <c r="H76" s="33"/>
      <c r="I76" s="8" t="s">
        <v>6</v>
      </c>
      <c r="J76" s="11">
        <v>20</v>
      </c>
      <c r="K76" s="3"/>
      <c r="L76" s="8"/>
      <c r="M76" s="25"/>
      <c r="N76" s="40"/>
      <c r="O76" s="205" t="e">
        <f t="shared" si="0"/>
        <v>#DIV/0!</v>
      </c>
      <c r="P76" s="39"/>
      <c r="Q76" s="8" t="s">
        <v>6</v>
      </c>
      <c r="R76" s="11">
        <v>20</v>
      </c>
      <c r="S76" s="41">
        <v>1379350</v>
      </c>
      <c r="T76" s="154">
        <v>1506250</v>
      </c>
      <c r="U76" s="155">
        <v>1205663.46</v>
      </c>
      <c r="V76" s="41">
        <v>1085000</v>
      </c>
      <c r="W76" s="205">
        <f t="shared" si="1"/>
        <v>80.04404713692945</v>
      </c>
    </row>
    <row r="77" spans="2:23" x14ac:dyDescent="0.25">
      <c r="B77" s="8" t="s">
        <v>31</v>
      </c>
      <c r="C77" s="12">
        <v>55</v>
      </c>
      <c r="D77" s="3">
        <f t="shared" si="20"/>
        <v>0</v>
      </c>
      <c r="E77" s="3">
        <f t="shared" si="21"/>
        <v>0</v>
      </c>
      <c r="F77" s="3">
        <f t="shared" si="21"/>
        <v>0</v>
      </c>
      <c r="G77" s="3">
        <f t="shared" si="22"/>
        <v>0</v>
      </c>
      <c r="H77" s="33"/>
      <c r="I77" s="8" t="s">
        <v>31</v>
      </c>
      <c r="J77" s="11">
        <v>55</v>
      </c>
      <c r="K77" s="3"/>
      <c r="L77" s="8"/>
      <c r="M77" s="25"/>
      <c r="N77" s="40"/>
      <c r="O77" s="205" t="e">
        <f t="shared" si="0"/>
        <v>#DIV/0!</v>
      </c>
      <c r="P77" s="39"/>
      <c r="Q77" s="8" t="s">
        <v>31</v>
      </c>
      <c r="R77" s="11">
        <v>55</v>
      </c>
      <c r="S77" s="41"/>
      <c r="T77" s="154"/>
      <c r="U77" s="155"/>
      <c r="V77" s="41"/>
      <c r="W77" s="205" t="e">
        <f t="shared" si="1"/>
        <v>#DIV/0!</v>
      </c>
    </row>
    <row r="78" spans="2:23" x14ac:dyDescent="0.25">
      <c r="B78" s="8" t="s">
        <v>21</v>
      </c>
      <c r="C78" s="12">
        <v>56</v>
      </c>
      <c r="D78" s="3">
        <f t="shared" si="20"/>
        <v>0</v>
      </c>
      <c r="E78" s="3">
        <f t="shared" si="21"/>
        <v>0</v>
      </c>
      <c r="F78" s="3">
        <f t="shared" si="21"/>
        <v>0</v>
      </c>
      <c r="G78" s="3">
        <f t="shared" si="22"/>
        <v>0</v>
      </c>
      <c r="H78" s="33"/>
      <c r="I78" s="8" t="s">
        <v>21</v>
      </c>
      <c r="J78" s="11">
        <v>56</v>
      </c>
      <c r="K78" s="3"/>
      <c r="L78" s="8"/>
      <c r="M78" s="25"/>
      <c r="N78" s="40"/>
      <c r="O78" s="205" t="e">
        <f t="shared" ref="O78:O93" si="23">M78/L78*100</f>
        <v>#DIV/0!</v>
      </c>
      <c r="P78" s="39"/>
      <c r="Q78" s="8" t="s">
        <v>21</v>
      </c>
      <c r="R78" s="11">
        <v>56</v>
      </c>
      <c r="S78" s="41"/>
      <c r="T78" s="154"/>
      <c r="U78" s="155"/>
      <c r="V78" s="41"/>
      <c r="W78" s="205" t="e">
        <f t="shared" ref="W78:W94" si="24">U78/T78*100</f>
        <v>#DIV/0!</v>
      </c>
    </row>
    <row r="79" spans="2:23" x14ac:dyDescent="0.25">
      <c r="B79" s="8" t="s">
        <v>23</v>
      </c>
      <c r="C79" s="12">
        <v>71</v>
      </c>
      <c r="D79" s="3">
        <f t="shared" si="20"/>
        <v>1300000</v>
      </c>
      <c r="E79" s="3">
        <f t="shared" si="21"/>
        <v>1257200</v>
      </c>
      <c r="F79" s="3">
        <f t="shared" si="21"/>
        <v>726758.53</v>
      </c>
      <c r="G79" s="3">
        <f t="shared" si="22"/>
        <v>0</v>
      </c>
      <c r="H79" s="33"/>
      <c r="I79" s="8" t="s">
        <v>23</v>
      </c>
      <c r="J79" s="11">
        <v>71</v>
      </c>
      <c r="K79" s="3">
        <v>1300000</v>
      </c>
      <c r="L79" s="179">
        <v>1257200</v>
      </c>
      <c r="M79" s="187">
        <v>726758.53</v>
      </c>
      <c r="N79" s="40"/>
      <c r="O79" s="205">
        <f t="shared" si="23"/>
        <v>57.807709990454981</v>
      </c>
      <c r="P79" s="39"/>
      <c r="Q79" s="8" t="s">
        <v>23</v>
      </c>
      <c r="R79" s="11">
        <v>71</v>
      </c>
      <c r="S79" s="41"/>
      <c r="T79" s="154"/>
      <c r="U79" s="155"/>
      <c r="V79" s="41"/>
      <c r="W79" s="205" t="e">
        <f t="shared" si="24"/>
        <v>#DIV/0!</v>
      </c>
    </row>
    <row r="80" spans="2:23" x14ac:dyDescent="0.25">
      <c r="B80" s="108" t="s">
        <v>29</v>
      </c>
      <c r="C80" s="12">
        <v>81</v>
      </c>
      <c r="D80" s="3">
        <f t="shared" si="20"/>
        <v>358000</v>
      </c>
      <c r="E80" s="3">
        <f t="shared" si="21"/>
        <v>358000</v>
      </c>
      <c r="F80" s="3">
        <f t="shared" si="21"/>
        <v>328075</v>
      </c>
      <c r="G80" s="3">
        <f t="shared" si="22"/>
        <v>358000</v>
      </c>
      <c r="H80" s="33"/>
      <c r="I80" s="108" t="s">
        <v>29</v>
      </c>
      <c r="J80" s="11">
        <v>81</v>
      </c>
      <c r="K80" s="3"/>
      <c r="L80" s="8"/>
      <c r="M80" s="25"/>
      <c r="N80" s="40"/>
      <c r="O80" s="205" t="e">
        <f t="shared" si="23"/>
        <v>#DIV/0!</v>
      </c>
      <c r="P80" s="39"/>
      <c r="Q80" s="108" t="s">
        <v>29</v>
      </c>
      <c r="R80" s="11">
        <v>81</v>
      </c>
      <c r="S80" s="41">
        <v>358000</v>
      </c>
      <c r="T80" s="154">
        <v>358000</v>
      </c>
      <c r="U80" s="155">
        <v>328075</v>
      </c>
      <c r="V80" s="41">
        <v>358000</v>
      </c>
      <c r="W80" s="205">
        <f t="shared" si="24"/>
        <v>91.641061452513966</v>
      </c>
    </row>
    <row r="81" spans="2:23" x14ac:dyDescent="0.25">
      <c r="B81" s="108" t="s">
        <v>12</v>
      </c>
      <c r="C81" s="12">
        <v>85</v>
      </c>
      <c r="D81" s="3">
        <f t="shared" si="21"/>
        <v>0</v>
      </c>
      <c r="E81" s="3">
        <f t="shared" si="21"/>
        <v>0</v>
      </c>
      <c r="F81" s="3">
        <f t="shared" si="21"/>
        <v>0</v>
      </c>
      <c r="G81" s="3">
        <f t="shared" si="21"/>
        <v>0</v>
      </c>
      <c r="H81" s="33"/>
      <c r="I81" s="108" t="s">
        <v>12</v>
      </c>
      <c r="J81" s="11">
        <v>85</v>
      </c>
      <c r="K81" s="3"/>
      <c r="L81" s="8"/>
      <c r="M81" s="25"/>
      <c r="N81" s="40"/>
      <c r="O81" s="205" t="e">
        <f t="shared" si="23"/>
        <v>#DIV/0!</v>
      </c>
      <c r="P81" s="15"/>
      <c r="Q81" s="108" t="s">
        <v>12</v>
      </c>
      <c r="R81" s="11">
        <v>85</v>
      </c>
      <c r="S81" s="41"/>
      <c r="T81" s="154"/>
      <c r="U81" s="155"/>
      <c r="V81" s="41"/>
      <c r="W81" s="205" t="e">
        <f t="shared" si="24"/>
        <v>#DIV/0!</v>
      </c>
    </row>
    <row r="82" spans="2:23" x14ac:dyDescent="0.25">
      <c r="B82" s="81" t="s">
        <v>33</v>
      </c>
      <c r="C82" s="105">
        <v>7402</v>
      </c>
      <c r="D82" s="13">
        <f>SUM(D83:D85)</f>
        <v>1023940</v>
      </c>
      <c r="E82" s="13">
        <f>SUM(E83:E85)</f>
        <v>1429940</v>
      </c>
      <c r="F82" s="13">
        <f>SUM(F83:F85)</f>
        <v>1155078.5</v>
      </c>
      <c r="G82" s="13">
        <f>SUM(G83:G85)</f>
        <v>1136480</v>
      </c>
      <c r="H82" s="33"/>
      <c r="I82" s="112" t="s">
        <v>33</v>
      </c>
      <c r="J82" s="113">
        <v>7402</v>
      </c>
      <c r="K82" s="13">
        <f>SUM(K83:K84)</f>
        <v>0</v>
      </c>
      <c r="L82" s="26">
        <f>SUM(L83:L85)</f>
        <v>180000</v>
      </c>
      <c r="M82" s="13">
        <f>SUM(M83:M84)</f>
        <v>0</v>
      </c>
      <c r="N82" s="85">
        <f>N85+N84+N83</f>
        <v>0</v>
      </c>
      <c r="O82" s="205">
        <f t="shared" si="23"/>
        <v>0</v>
      </c>
      <c r="P82" s="15"/>
      <c r="Q82" s="112" t="s">
        <v>33</v>
      </c>
      <c r="R82" s="113">
        <v>7402</v>
      </c>
      <c r="S82" s="13">
        <f>SUM(S83:S85)</f>
        <v>1023940</v>
      </c>
      <c r="T82" s="42">
        <f>SUM(T83:T85)</f>
        <v>1249940</v>
      </c>
      <c r="U82" s="13">
        <f>SUM(U83:U85)</f>
        <v>1155078.5</v>
      </c>
      <c r="V82" s="13">
        <f>SUM(V83:V85)</f>
        <v>1136480</v>
      </c>
      <c r="W82" s="205">
        <f t="shared" si="24"/>
        <v>92.410715714354282</v>
      </c>
    </row>
    <row r="83" spans="2:23" x14ac:dyDescent="0.25">
      <c r="B83" s="8" t="s">
        <v>5</v>
      </c>
      <c r="C83" s="12">
        <v>10</v>
      </c>
      <c r="D83" s="3">
        <f t="shared" ref="D83:G85" si="25">K83+S83</f>
        <v>155940</v>
      </c>
      <c r="E83" s="3">
        <f t="shared" si="25"/>
        <v>131940</v>
      </c>
      <c r="F83" s="3">
        <f t="shared" si="25"/>
        <v>127835</v>
      </c>
      <c r="G83" s="3">
        <f t="shared" si="25"/>
        <v>211480</v>
      </c>
      <c r="H83" s="33"/>
      <c r="I83" s="114" t="s">
        <v>5</v>
      </c>
      <c r="J83" s="115">
        <v>10</v>
      </c>
      <c r="K83" s="3"/>
      <c r="L83" s="26"/>
      <c r="M83" s="13"/>
      <c r="N83" s="40"/>
      <c r="O83" s="205" t="e">
        <f t="shared" si="23"/>
        <v>#DIV/0!</v>
      </c>
      <c r="P83" s="15"/>
      <c r="Q83" s="114" t="s">
        <v>5</v>
      </c>
      <c r="R83" s="115">
        <v>10</v>
      </c>
      <c r="S83" s="41">
        <v>155940</v>
      </c>
      <c r="T83" s="164">
        <v>131940</v>
      </c>
      <c r="U83" s="164">
        <v>127835</v>
      </c>
      <c r="V83" s="198">
        <v>211480</v>
      </c>
      <c r="W83" s="205">
        <f t="shared" si="24"/>
        <v>96.88873730483553</v>
      </c>
    </row>
    <row r="84" spans="2:23" x14ac:dyDescent="0.25">
      <c r="B84" s="8" t="s">
        <v>6</v>
      </c>
      <c r="C84" s="12">
        <v>20</v>
      </c>
      <c r="D84" s="3">
        <f t="shared" si="25"/>
        <v>868000</v>
      </c>
      <c r="E84" s="3">
        <f t="shared" si="25"/>
        <v>1118000</v>
      </c>
      <c r="F84" s="3">
        <f t="shared" si="25"/>
        <v>1027243.5</v>
      </c>
      <c r="G84" s="3">
        <f t="shared" si="25"/>
        <v>925000</v>
      </c>
      <c r="H84" s="33"/>
      <c r="I84" s="114" t="s">
        <v>6</v>
      </c>
      <c r="J84" s="115">
        <v>20</v>
      </c>
      <c r="K84" s="3"/>
      <c r="L84" s="26"/>
      <c r="M84" s="13"/>
      <c r="N84" s="40"/>
      <c r="O84" s="205" t="e">
        <f t="shared" si="23"/>
        <v>#DIV/0!</v>
      </c>
      <c r="P84" s="15"/>
      <c r="Q84" s="114" t="s">
        <v>6</v>
      </c>
      <c r="R84" s="115">
        <v>20</v>
      </c>
      <c r="S84" s="41">
        <v>868000</v>
      </c>
      <c r="T84" s="164">
        <v>1118000</v>
      </c>
      <c r="U84" s="164">
        <v>1027243.5</v>
      </c>
      <c r="V84" s="41">
        <v>925000</v>
      </c>
      <c r="W84" s="205">
        <f t="shared" si="24"/>
        <v>91.882245080500894</v>
      </c>
    </row>
    <row r="85" spans="2:23" x14ac:dyDescent="0.25">
      <c r="B85" s="8" t="s">
        <v>23</v>
      </c>
      <c r="C85" s="12">
        <v>71</v>
      </c>
      <c r="D85" s="3">
        <f t="shared" si="25"/>
        <v>0</v>
      </c>
      <c r="E85" s="3">
        <f t="shared" si="25"/>
        <v>180000</v>
      </c>
      <c r="F85" s="3">
        <f t="shared" si="25"/>
        <v>0</v>
      </c>
      <c r="G85" s="3">
        <f t="shared" si="25"/>
        <v>0</v>
      </c>
      <c r="H85" s="33"/>
      <c r="I85" s="8" t="s">
        <v>23</v>
      </c>
      <c r="J85" s="12">
        <v>71</v>
      </c>
      <c r="K85" s="3"/>
      <c r="L85" s="184">
        <v>180000</v>
      </c>
      <c r="M85" s="13"/>
      <c r="N85" s="40"/>
      <c r="O85" s="205">
        <f t="shared" si="23"/>
        <v>0</v>
      </c>
      <c r="P85" s="15"/>
      <c r="Q85" s="8" t="s">
        <v>23</v>
      </c>
      <c r="R85" s="12">
        <v>71</v>
      </c>
      <c r="S85" s="3"/>
      <c r="T85" s="164"/>
      <c r="U85" s="164"/>
      <c r="V85" s="41"/>
      <c r="W85" s="205" t="e">
        <f t="shared" si="24"/>
        <v>#DIV/0!</v>
      </c>
    </row>
    <row r="86" spans="2:23" x14ac:dyDescent="0.25">
      <c r="B86" s="81" t="s">
        <v>34</v>
      </c>
      <c r="C86" s="105">
        <v>8402</v>
      </c>
      <c r="D86" s="13">
        <f>SUM(D87:D95)</f>
        <v>15701960</v>
      </c>
      <c r="E86" s="13">
        <f>SUM(E87:E95)</f>
        <v>14459960</v>
      </c>
      <c r="F86" s="13">
        <f>SUM(F87:F95)</f>
        <v>9499347.8599999994</v>
      </c>
      <c r="G86" s="13">
        <f>SUM(G87:G95)</f>
        <v>7896194</v>
      </c>
      <c r="H86" s="33"/>
      <c r="I86" s="81" t="s">
        <v>34</v>
      </c>
      <c r="J86" s="106">
        <v>8402</v>
      </c>
      <c r="K86" s="13">
        <f>SUM(K87:K95)</f>
        <v>8429220</v>
      </c>
      <c r="L86" s="26">
        <f>SUM(L87:L95)</f>
        <v>6825220</v>
      </c>
      <c r="M86" s="13">
        <f>SUM(M87:M95)</f>
        <v>2439947.73</v>
      </c>
      <c r="N86" s="107">
        <f>SUM(N87:N95)</f>
        <v>0</v>
      </c>
      <c r="O86" s="205">
        <f t="shared" si="23"/>
        <v>35.748997541471191</v>
      </c>
      <c r="P86" s="39"/>
      <c r="Q86" s="81" t="s">
        <v>34</v>
      </c>
      <c r="R86" s="106">
        <v>8402</v>
      </c>
      <c r="S86" s="13">
        <f>SUM(S87:S95)</f>
        <v>7272740</v>
      </c>
      <c r="T86" s="42">
        <f>SUM(T87:T95)</f>
        <v>7634740</v>
      </c>
      <c r="U86" s="13">
        <f>SUM(U87:U95)</f>
        <v>7059400.1299999999</v>
      </c>
      <c r="V86" s="13">
        <f>SUM(V87:V95)</f>
        <v>7896194</v>
      </c>
      <c r="W86" s="205">
        <f t="shared" si="24"/>
        <v>92.464185158892121</v>
      </c>
    </row>
    <row r="87" spans="2:23" x14ac:dyDescent="0.25">
      <c r="B87" s="8" t="s">
        <v>5</v>
      </c>
      <c r="C87" s="87">
        <v>10</v>
      </c>
      <c r="D87" s="3">
        <f t="shared" ref="D87:G95" si="26">K87+S87</f>
        <v>1485740</v>
      </c>
      <c r="E87" s="3">
        <f t="shared" si="26"/>
        <v>1447740</v>
      </c>
      <c r="F87" s="3">
        <f t="shared" si="26"/>
        <v>1435049</v>
      </c>
      <c r="G87" s="3">
        <f t="shared" si="26"/>
        <v>2041194</v>
      </c>
      <c r="H87" s="33"/>
      <c r="I87" s="8" t="s">
        <v>5</v>
      </c>
      <c r="J87" s="71">
        <v>10</v>
      </c>
      <c r="K87" s="72"/>
      <c r="L87" s="116"/>
      <c r="M87" s="25"/>
      <c r="N87" s="40"/>
      <c r="O87" s="205" t="e">
        <f t="shared" si="23"/>
        <v>#DIV/0!</v>
      </c>
      <c r="P87" s="39"/>
      <c r="Q87" s="8" t="s">
        <v>5</v>
      </c>
      <c r="R87" s="71">
        <v>10</v>
      </c>
      <c r="S87" s="41">
        <v>1485740</v>
      </c>
      <c r="T87" s="177">
        <v>1447740</v>
      </c>
      <c r="U87" s="155">
        <v>1435049</v>
      </c>
      <c r="V87" s="198">
        <v>2041194</v>
      </c>
      <c r="W87" s="205">
        <f t="shared" si="24"/>
        <v>99.123392321825747</v>
      </c>
    </row>
    <row r="88" spans="2:23" x14ac:dyDescent="0.25">
      <c r="B88" s="8" t="s">
        <v>6</v>
      </c>
      <c r="C88" s="12">
        <v>20</v>
      </c>
      <c r="D88" s="3">
        <f t="shared" si="26"/>
        <v>4000000</v>
      </c>
      <c r="E88" s="3">
        <f t="shared" si="26"/>
        <v>4350000</v>
      </c>
      <c r="F88" s="3">
        <f t="shared" si="26"/>
        <v>3853499.45</v>
      </c>
      <c r="G88" s="3">
        <f t="shared" si="26"/>
        <v>3468000</v>
      </c>
      <c r="H88" s="33"/>
      <c r="I88" s="8" t="s">
        <v>6</v>
      </c>
      <c r="J88" s="11">
        <v>20</v>
      </c>
      <c r="K88" s="3"/>
      <c r="L88" s="8"/>
      <c r="M88" s="25"/>
      <c r="N88" s="40"/>
      <c r="O88" s="205" t="e">
        <f t="shared" si="23"/>
        <v>#DIV/0!</v>
      </c>
      <c r="P88" s="39"/>
      <c r="Q88" s="8" t="s">
        <v>6</v>
      </c>
      <c r="R88" s="11">
        <v>20</v>
      </c>
      <c r="S88" s="41">
        <v>4000000</v>
      </c>
      <c r="T88" s="154">
        <v>4350000</v>
      </c>
      <c r="U88" s="155">
        <v>3853499.45</v>
      </c>
      <c r="V88" s="41">
        <v>3468000</v>
      </c>
      <c r="W88" s="205">
        <f t="shared" si="24"/>
        <v>88.586194252873568</v>
      </c>
    </row>
    <row r="89" spans="2:23" x14ac:dyDescent="0.25">
      <c r="B89" s="8" t="s">
        <v>35</v>
      </c>
      <c r="C89" s="12">
        <v>40</v>
      </c>
      <c r="D89" s="3">
        <f t="shared" si="26"/>
        <v>1000000</v>
      </c>
      <c r="E89" s="3">
        <f t="shared" si="26"/>
        <v>1050000</v>
      </c>
      <c r="F89" s="3">
        <f t="shared" si="26"/>
        <v>1049660</v>
      </c>
      <c r="G89" s="3">
        <f t="shared" si="26"/>
        <v>1600000</v>
      </c>
      <c r="H89" s="33"/>
      <c r="I89" s="8" t="s">
        <v>35</v>
      </c>
      <c r="J89" s="11">
        <v>40</v>
      </c>
      <c r="K89" s="3"/>
      <c r="L89" s="8"/>
      <c r="M89" s="25"/>
      <c r="N89" s="40"/>
      <c r="O89" s="205" t="e">
        <f t="shared" si="23"/>
        <v>#DIV/0!</v>
      </c>
      <c r="P89" s="39"/>
      <c r="Q89" s="8" t="s">
        <v>35</v>
      </c>
      <c r="R89" s="11">
        <v>40</v>
      </c>
      <c r="S89" s="41">
        <v>1000000</v>
      </c>
      <c r="T89" s="154">
        <v>1050000</v>
      </c>
      <c r="U89" s="155">
        <v>1049660</v>
      </c>
      <c r="V89" s="41">
        <v>1600000</v>
      </c>
      <c r="W89" s="205">
        <f t="shared" si="24"/>
        <v>99.967619047619053</v>
      </c>
    </row>
    <row r="90" spans="2:23" x14ac:dyDescent="0.25">
      <c r="B90" s="8" t="s">
        <v>31</v>
      </c>
      <c r="C90" s="12">
        <v>55</v>
      </c>
      <c r="D90" s="3">
        <f t="shared" si="26"/>
        <v>0</v>
      </c>
      <c r="E90" s="3">
        <f t="shared" si="26"/>
        <v>0</v>
      </c>
      <c r="F90" s="3">
        <f t="shared" si="26"/>
        <v>0</v>
      </c>
      <c r="G90" s="3">
        <f t="shared" si="26"/>
        <v>0</v>
      </c>
      <c r="H90" s="33"/>
      <c r="I90" s="8" t="s">
        <v>31</v>
      </c>
      <c r="J90" s="11">
        <v>55</v>
      </c>
      <c r="K90" s="3"/>
      <c r="L90" s="8"/>
      <c r="M90" s="25"/>
      <c r="N90" s="40"/>
      <c r="O90" s="205" t="e">
        <f t="shared" si="23"/>
        <v>#DIV/0!</v>
      </c>
      <c r="P90" s="39"/>
      <c r="Q90" s="8" t="s">
        <v>31</v>
      </c>
      <c r="R90" s="11">
        <v>55</v>
      </c>
      <c r="S90" s="41"/>
      <c r="T90" s="154"/>
      <c r="U90" s="155"/>
      <c r="V90" s="41"/>
      <c r="W90" s="205" t="e">
        <f t="shared" si="24"/>
        <v>#DIV/0!</v>
      </c>
    </row>
    <row r="91" spans="2:23" ht="13.5" customHeight="1" x14ac:dyDescent="0.25">
      <c r="B91" s="8" t="s">
        <v>21</v>
      </c>
      <c r="C91" s="12">
        <v>56</v>
      </c>
      <c r="D91" s="3">
        <f t="shared" si="26"/>
        <v>0</v>
      </c>
      <c r="E91" s="3">
        <f t="shared" si="26"/>
        <v>0</v>
      </c>
      <c r="F91" s="3">
        <f t="shared" si="26"/>
        <v>0</v>
      </c>
      <c r="G91" s="3">
        <f t="shared" si="26"/>
        <v>0</v>
      </c>
      <c r="H91" s="33"/>
      <c r="I91" s="8" t="s">
        <v>21</v>
      </c>
      <c r="J91" s="11">
        <v>56</v>
      </c>
      <c r="K91" s="3"/>
      <c r="L91" s="8"/>
      <c r="M91" s="25"/>
      <c r="N91" s="40"/>
      <c r="O91" s="205" t="e">
        <f t="shared" si="23"/>
        <v>#DIV/0!</v>
      </c>
      <c r="P91" s="33"/>
      <c r="Q91" s="8" t="s">
        <v>21</v>
      </c>
      <c r="R91" s="11">
        <v>56</v>
      </c>
      <c r="S91" s="41"/>
      <c r="T91" s="154"/>
      <c r="U91" s="155"/>
      <c r="V91" s="41"/>
      <c r="W91" s="205" t="e">
        <f t="shared" si="24"/>
        <v>#DIV/0!</v>
      </c>
    </row>
    <row r="92" spans="2:23" ht="13.5" customHeight="1" x14ac:dyDescent="0.25">
      <c r="B92" s="117" t="s">
        <v>36</v>
      </c>
      <c r="C92" s="118">
        <v>59</v>
      </c>
      <c r="D92" s="3">
        <f t="shared" si="26"/>
        <v>0</v>
      </c>
      <c r="E92" s="3">
        <f t="shared" si="26"/>
        <v>0</v>
      </c>
      <c r="F92" s="3">
        <f t="shared" si="26"/>
        <v>0</v>
      </c>
      <c r="G92" s="3">
        <f t="shared" si="26"/>
        <v>0</v>
      </c>
      <c r="H92" s="33"/>
      <c r="I92" s="117" t="s">
        <v>36</v>
      </c>
      <c r="J92" s="11">
        <v>59</v>
      </c>
      <c r="K92" s="3"/>
      <c r="L92" s="119"/>
      <c r="M92" s="120"/>
      <c r="N92" s="40"/>
      <c r="O92" s="205" t="e">
        <f t="shared" si="23"/>
        <v>#DIV/0!</v>
      </c>
      <c r="P92" s="39"/>
      <c r="Q92" s="117" t="s">
        <v>36</v>
      </c>
      <c r="R92" s="11">
        <v>59</v>
      </c>
      <c r="S92" s="41"/>
      <c r="T92" s="154"/>
      <c r="U92" s="155"/>
      <c r="V92" s="41"/>
      <c r="W92" s="205" t="e">
        <f t="shared" si="24"/>
        <v>#DIV/0!</v>
      </c>
    </row>
    <row r="93" spans="2:23" ht="13.5" customHeight="1" x14ac:dyDescent="0.25">
      <c r="B93" s="117" t="s">
        <v>23</v>
      </c>
      <c r="C93" s="118">
        <v>71</v>
      </c>
      <c r="D93" s="3">
        <f t="shared" si="26"/>
        <v>8429220</v>
      </c>
      <c r="E93" s="3">
        <f t="shared" si="26"/>
        <v>6825220</v>
      </c>
      <c r="F93" s="3">
        <f t="shared" si="26"/>
        <v>2439947.73</v>
      </c>
      <c r="G93" s="3">
        <f t="shared" si="26"/>
        <v>0</v>
      </c>
      <c r="H93" s="33"/>
      <c r="I93" s="117" t="s">
        <v>23</v>
      </c>
      <c r="J93" s="121">
        <v>71</v>
      </c>
      <c r="K93" s="110">
        <v>8429220</v>
      </c>
      <c r="L93" s="185">
        <v>6825220</v>
      </c>
      <c r="M93" s="191">
        <v>2439947.73</v>
      </c>
      <c r="N93" s="40"/>
      <c r="O93" s="205">
        <f t="shared" si="23"/>
        <v>35.748997541471191</v>
      </c>
      <c r="P93" s="39"/>
      <c r="Q93" s="117" t="s">
        <v>23</v>
      </c>
      <c r="R93" s="121">
        <v>71</v>
      </c>
      <c r="S93" s="41"/>
      <c r="T93" s="165"/>
      <c r="U93" s="166"/>
      <c r="V93" s="41"/>
      <c r="W93" s="205" t="e">
        <f t="shared" si="24"/>
        <v>#DIV/0!</v>
      </c>
    </row>
    <row r="94" spans="2:23" ht="13.5" customHeight="1" x14ac:dyDescent="0.25">
      <c r="B94" s="123" t="s">
        <v>29</v>
      </c>
      <c r="C94" s="124">
        <v>81</v>
      </c>
      <c r="D94" s="3">
        <f t="shared" si="26"/>
        <v>787000</v>
      </c>
      <c r="E94" s="3">
        <f t="shared" si="26"/>
        <v>787000</v>
      </c>
      <c r="F94" s="3">
        <f t="shared" si="26"/>
        <v>721191.68</v>
      </c>
      <c r="G94" s="3">
        <f t="shared" si="26"/>
        <v>787000</v>
      </c>
      <c r="H94" s="33"/>
      <c r="I94" s="125" t="s">
        <v>29</v>
      </c>
      <c r="J94" s="124">
        <v>81</v>
      </c>
      <c r="K94" s="126"/>
      <c r="L94" s="8"/>
      <c r="M94" s="77"/>
      <c r="N94" s="40"/>
      <c r="O94" s="206"/>
      <c r="P94" s="39"/>
      <c r="Q94" s="125" t="s">
        <v>29</v>
      </c>
      <c r="R94" s="11">
        <v>81</v>
      </c>
      <c r="S94" s="41">
        <v>787000</v>
      </c>
      <c r="T94" s="154">
        <v>787000</v>
      </c>
      <c r="U94" s="158">
        <v>721191.68</v>
      </c>
      <c r="V94" s="41">
        <v>787000</v>
      </c>
      <c r="W94" s="205">
        <f t="shared" si="24"/>
        <v>91.638078780177906</v>
      </c>
    </row>
    <row r="95" spans="2:23" ht="13.5" customHeight="1" thickBot="1" x14ac:dyDescent="0.3">
      <c r="B95" s="108" t="s">
        <v>12</v>
      </c>
      <c r="C95" s="121">
        <v>85</v>
      </c>
      <c r="D95" s="3">
        <f t="shared" si="26"/>
        <v>0</v>
      </c>
      <c r="E95" s="3">
        <f t="shared" si="26"/>
        <v>0</v>
      </c>
      <c r="F95" s="3">
        <f t="shared" si="26"/>
        <v>0</v>
      </c>
      <c r="G95" s="3">
        <f t="shared" si="26"/>
        <v>0</v>
      </c>
      <c r="H95" s="33"/>
      <c r="I95" s="108" t="s">
        <v>12</v>
      </c>
      <c r="J95" s="121">
        <v>85</v>
      </c>
      <c r="K95" s="127"/>
      <c r="L95" s="128"/>
      <c r="M95" s="129">
        <v>0</v>
      </c>
      <c r="N95" s="130"/>
      <c r="O95" s="206"/>
      <c r="P95" s="131"/>
      <c r="Q95" s="108" t="s">
        <v>12</v>
      </c>
      <c r="R95" s="121">
        <v>85</v>
      </c>
      <c r="S95" s="127"/>
      <c r="T95" s="132"/>
      <c r="U95" s="129"/>
      <c r="V95" s="133"/>
    </row>
    <row r="96" spans="2:23" ht="13.5" customHeight="1" thickBot="1" x14ac:dyDescent="0.3">
      <c r="B96" s="14" t="s">
        <v>37</v>
      </c>
      <c r="C96" s="134"/>
      <c r="D96" s="135">
        <f>D86+D74+D65+D57+D49+D39+D34+D32+D29+D24+D14+D82</f>
        <v>94652220</v>
      </c>
      <c r="E96" s="135">
        <f>E86+E74+E65+E57+E49+E39+E34+E32+E29+E24+E14+E82</f>
        <v>91925940</v>
      </c>
      <c r="F96" s="135">
        <f>F86+F74+F65+F57+F49+F39+F34+F32+F29+F24+F14+F82</f>
        <v>79274957.010000005</v>
      </c>
      <c r="G96" s="209">
        <f>G86+G74+G65+G57+G49+G39+G34+G32+G29+G24+G14+G82</f>
        <v>46913724</v>
      </c>
      <c r="H96" s="33"/>
      <c r="I96" s="14" t="s">
        <v>37</v>
      </c>
      <c r="J96" s="134"/>
      <c r="K96" s="135">
        <f>K86+K74+K65+K57+K49+K39+K34+K32+K29+K24+K14+K82</f>
        <v>25351270</v>
      </c>
      <c r="L96" s="135">
        <f>L86+L74+L65+L57+L49+L39+L34+L32+L29+L24+L14+L82</f>
        <v>17158890</v>
      </c>
      <c r="M96" s="135">
        <f>M86+M74+M65+M57+M49+M39+M34+M32+M29+M24+M14+M82</f>
        <v>9673516.2599999998</v>
      </c>
      <c r="N96" s="135">
        <f>N86+N74+N65+N57+N49+N39+N34+N32+N29+N24+N14+N82</f>
        <v>0</v>
      </c>
      <c r="O96" s="205">
        <f>M96/L96*100</f>
        <v>56.376119084626097</v>
      </c>
      <c r="P96" s="15"/>
      <c r="Q96" s="14" t="s">
        <v>37</v>
      </c>
      <c r="R96" s="134"/>
      <c r="S96" s="135">
        <f>S86+S74+S65+S57+S49+S39+S34+S32+S29+S24+S14+S82</f>
        <v>69300950</v>
      </c>
      <c r="T96" s="135">
        <f>T86+T74+T65+T57+T49+T39+T34+T32+T29+T24+T14+T82</f>
        <v>74767050</v>
      </c>
      <c r="U96" s="135">
        <f>U86+U74+U65+U57+U49+U39+U34+U32+U29+U24+U14+U82</f>
        <v>69601440.75</v>
      </c>
      <c r="V96" s="135">
        <f>V86+V74+V65+V57+V49+V39+V34+V32+V29+V24+V14+V82</f>
        <v>46913724</v>
      </c>
      <c r="W96" s="205">
        <f>U96/T96*100</f>
        <v>93.091061838069038</v>
      </c>
    </row>
    <row r="97" spans="2:23" ht="13.5" customHeight="1" thickBot="1" x14ac:dyDescent="0.3">
      <c r="B97" s="15"/>
      <c r="C97" s="15"/>
      <c r="D97" s="15"/>
      <c r="E97" s="15"/>
      <c r="F97" s="31"/>
      <c r="G97" s="15"/>
      <c r="H97" s="33"/>
      <c r="I97" s="15"/>
      <c r="J97" s="15"/>
      <c r="K97" s="15"/>
      <c r="L97" s="15"/>
      <c r="M97" s="31"/>
      <c r="N97" s="15"/>
      <c r="O97" s="207"/>
      <c r="P97" s="122"/>
      <c r="Q97" s="15"/>
      <c r="R97" s="15"/>
      <c r="S97" s="15"/>
      <c r="T97" s="15"/>
      <c r="U97" s="31"/>
      <c r="V97" s="15"/>
    </row>
    <row r="98" spans="2:23" ht="39.75" thickBot="1" x14ac:dyDescent="0.3">
      <c r="B98" s="60" t="s">
        <v>2</v>
      </c>
      <c r="C98" s="61" t="s">
        <v>3</v>
      </c>
      <c r="D98" s="60" t="s">
        <v>52</v>
      </c>
      <c r="E98" s="62" t="s">
        <v>53</v>
      </c>
      <c r="F98" s="63" t="s">
        <v>54</v>
      </c>
      <c r="G98" s="64" t="s">
        <v>55</v>
      </c>
      <c r="H98" s="33"/>
      <c r="I98" s="60" t="s">
        <v>2</v>
      </c>
      <c r="J98" s="61" t="s">
        <v>3</v>
      </c>
      <c r="K98" s="60" t="s">
        <v>52</v>
      </c>
      <c r="L98" s="62" t="s">
        <v>53</v>
      </c>
      <c r="M98" s="63" t="s">
        <v>54</v>
      </c>
      <c r="N98" s="64" t="s">
        <v>55</v>
      </c>
      <c r="O98" s="204"/>
      <c r="P98" s="15"/>
      <c r="Q98" s="60" t="s">
        <v>2</v>
      </c>
      <c r="R98" s="60" t="s">
        <v>3</v>
      </c>
      <c r="S98" s="60" t="s">
        <v>52</v>
      </c>
      <c r="T98" s="62" t="s">
        <v>53</v>
      </c>
      <c r="U98" s="63" t="s">
        <v>54</v>
      </c>
      <c r="V98" s="64" t="s">
        <v>55</v>
      </c>
    </row>
    <row r="99" spans="2:23" x14ac:dyDescent="0.25">
      <c r="B99" s="136" t="s">
        <v>5</v>
      </c>
      <c r="C99" s="137">
        <v>10</v>
      </c>
      <c r="D99" s="27">
        <f>D87+D83+D75+D66+D58+D50+D40+D35+D25+D15</f>
        <v>46779590</v>
      </c>
      <c r="E99" s="27">
        <f>E87+E83+E75+E66+E58+E50+E40+E35+E25+E15</f>
        <v>46798990</v>
      </c>
      <c r="F99" s="27">
        <f>F87+F83+F75+F66+F58+F50+F40+F35+F25+F15</f>
        <v>46312285</v>
      </c>
      <c r="G99" s="27">
        <f t="shared" ref="G99" si="27">G87+G83+G75+G66+G58+G50+G40+G35+G25+G15</f>
        <v>24783624</v>
      </c>
      <c r="I99" s="136" t="s">
        <v>5</v>
      </c>
      <c r="J99" s="137">
        <v>10</v>
      </c>
      <c r="K99" s="27">
        <f>K87+K83+K75+K66+K58+K50+K40+K35+K25+K15</f>
        <v>0</v>
      </c>
      <c r="L99" s="27">
        <f>L87+L83+L75+L66+L58+L50+L40+L35+L25+L15</f>
        <v>0</v>
      </c>
      <c r="M99" s="27">
        <f>M87+M83+M75+M66+M58+M50+M40+M35+M25+M15</f>
        <v>0</v>
      </c>
      <c r="N99" s="28">
        <f>N87+N83+N75+N66+N58+N50+N40+N35+N25+N15</f>
        <v>0</v>
      </c>
      <c r="Q99" s="136" t="s">
        <v>5</v>
      </c>
      <c r="R99" s="137">
        <v>10</v>
      </c>
      <c r="S99" s="27">
        <f>S87+S83+S75+S66+S58+S50+S40+S35+S25+S15</f>
        <v>46779590</v>
      </c>
      <c r="T99" s="27">
        <f>T87+T83+T75+T66+T58+T50+T40+T35+T25+T15</f>
        <v>46798990</v>
      </c>
      <c r="U99" s="27">
        <f t="shared" ref="U99:V99" si="28">U87+U83+U75+U66+U58+U50+U40+U35+U25+U15</f>
        <v>46312285</v>
      </c>
      <c r="V99" s="27">
        <f t="shared" si="28"/>
        <v>24783624</v>
      </c>
    </row>
    <row r="100" spans="2:23" x14ac:dyDescent="0.25">
      <c r="B100" s="138" t="s">
        <v>6</v>
      </c>
      <c r="C100" s="139">
        <v>20</v>
      </c>
      <c r="D100" s="20">
        <f>D16+D26+D30+D36+D41+D51+D59+D67+D76+D84+D88</f>
        <v>15887300</v>
      </c>
      <c r="E100" s="20">
        <f>E16+E26+E30+E36+E41+E51+E59+E67+E76+E84+E88</f>
        <v>19914500</v>
      </c>
      <c r="F100" s="20">
        <f>F16+F26+F30+F36+F41+F51+F59+F67+F76+F84+F88</f>
        <v>16182582.23</v>
      </c>
      <c r="G100" s="20">
        <f t="shared" ref="G100" si="29">G16+G26+G30+G36+G41+G51+G59+G67+G76+G84+G88</f>
        <v>14565100</v>
      </c>
      <c r="I100" s="138" t="s">
        <v>6</v>
      </c>
      <c r="J100" s="139">
        <v>20</v>
      </c>
      <c r="K100" s="20">
        <f>K16+K26+K30+K36+K41+K51+K59+K67+K76+K84+K88</f>
        <v>0</v>
      </c>
      <c r="L100" s="20">
        <f>L16+L26+L30+L36+L41+L51+L59+L67+L76+L84+L88</f>
        <v>0</v>
      </c>
      <c r="M100" s="20">
        <f>M16+M26+M30+M36+M41+M51+M59+M67+M76+M84+M88</f>
        <v>0</v>
      </c>
      <c r="N100" s="29">
        <f>N16+N26+N30+N36+N41+N51+N59+N67+N76+N84+N88</f>
        <v>0</v>
      </c>
      <c r="Q100" s="138" t="s">
        <v>6</v>
      </c>
      <c r="R100" s="139">
        <v>20</v>
      </c>
      <c r="S100" s="20">
        <f>S16+S26+S30+S36+S41+S51+S59+S67+S76+S84+S88</f>
        <v>15887300</v>
      </c>
      <c r="T100" s="20">
        <f>T16+T26+T30+T36+T41+T51+T59+T67+T76+T84+T88</f>
        <v>19914500</v>
      </c>
      <c r="U100" s="20">
        <f t="shared" ref="U100" si="30">U16+U26+U30+U36+U41+U51+U59+U67+U76+U84+U88</f>
        <v>16182582.23</v>
      </c>
      <c r="V100" s="20">
        <f>V16+V26+V30+V36+V41+V51+V59+V67+V76+V84+V88</f>
        <v>14565100</v>
      </c>
    </row>
    <row r="101" spans="2:23" x14ac:dyDescent="0.25">
      <c r="B101" s="138" t="s">
        <v>16</v>
      </c>
      <c r="C101" s="140">
        <v>30</v>
      </c>
      <c r="D101" s="20">
        <f>D31</f>
        <v>450000</v>
      </c>
      <c r="E101" s="20">
        <f>E31</f>
        <v>350000</v>
      </c>
      <c r="F101" s="20">
        <f>F31</f>
        <v>310000</v>
      </c>
      <c r="G101" s="20">
        <f t="shared" ref="G101" si="31">G31</f>
        <v>850000</v>
      </c>
      <c r="I101" s="138" t="s">
        <v>16</v>
      </c>
      <c r="J101" s="140">
        <v>30</v>
      </c>
      <c r="K101" s="20">
        <f>K31</f>
        <v>0</v>
      </c>
      <c r="L101" s="20">
        <f>L31</f>
        <v>0</v>
      </c>
      <c r="M101" s="20">
        <f>M31</f>
        <v>0</v>
      </c>
      <c r="N101" s="29">
        <f>N31</f>
        <v>0</v>
      </c>
      <c r="Q101" s="138" t="s">
        <v>16</v>
      </c>
      <c r="R101" s="140">
        <v>30</v>
      </c>
      <c r="S101" s="20">
        <f>S31</f>
        <v>450000</v>
      </c>
      <c r="T101" s="20">
        <f>T31</f>
        <v>350000</v>
      </c>
      <c r="U101" s="20">
        <f t="shared" ref="U101:V101" si="32">U31</f>
        <v>310000</v>
      </c>
      <c r="V101" s="20">
        <f t="shared" si="32"/>
        <v>850000</v>
      </c>
    </row>
    <row r="102" spans="2:23" x14ac:dyDescent="0.25">
      <c r="B102" s="138" t="s">
        <v>35</v>
      </c>
      <c r="C102" s="139">
        <v>40</v>
      </c>
      <c r="D102" s="20">
        <f>D89</f>
        <v>1000000</v>
      </c>
      <c r="E102" s="20">
        <f>E89</f>
        <v>1050000</v>
      </c>
      <c r="F102" s="20">
        <f>F89</f>
        <v>1049660</v>
      </c>
      <c r="G102" s="20">
        <f t="shared" ref="G102" si="33">G89</f>
        <v>1600000</v>
      </c>
      <c r="I102" s="138" t="s">
        <v>35</v>
      </c>
      <c r="J102" s="139">
        <v>40</v>
      </c>
      <c r="K102" s="20">
        <f>K89</f>
        <v>0</v>
      </c>
      <c r="L102" s="20">
        <f>L89</f>
        <v>0</v>
      </c>
      <c r="M102" s="20">
        <f>M89</f>
        <v>0</v>
      </c>
      <c r="N102" s="29">
        <f>N89</f>
        <v>0</v>
      </c>
      <c r="Q102" s="138" t="s">
        <v>35</v>
      </c>
      <c r="R102" s="139">
        <v>40</v>
      </c>
      <c r="S102" s="20">
        <f>S89</f>
        <v>1000000</v>
      </c>
      <c r="T102" s="20">
        <f>T89</f>
        <v>1050000</v>
      </c>
      <c r="U102" s="20">
        <f t="shared" ref="U102:V102" si="34">U89</f>
        <v>1049660</v>
      </c>
      <c r="V102" s="20">
        <f t="shared" si="34"/>
        <v>1600000</v>
      </c>
    </row>
    <row r="103" spans="2:23" x14ac:dyDescent="0.25">
      <c r="B103" s="138" t="s">
        <v>18</v>
      </c>
      <c r="C103" s="140">
        <v>51</v>
      </c>
      <c r="D103" s="20">
        <f>D33+D52</f>
        <v>800000</v>
      </c>
      <c r="E103" s="20">
        <f>E33+E52</f>
        <v>800000</v>
      </c>
      <c r="F103" s="20">
        <f>F33+F52</f>
        <v>761100.2</v>
      </c>
      <c r="G103" s="20">
        <f t="shared" ref="G103" si="35">G33+G52</f>
        <v>0</v>
      </c>
      <c r="I103" s="138" t="s">
        <v>18</v>
      </c>
      <c r="J103" s="140">
        <v>51</v>
      </c>
      <c r="K103" s="20">
        <f>K33+K52</f>
        <v>800000</v>
      </c>
      <c r="L103" s="20">
        <f>L33+L52</f>
        <v>800000</v>
      </c>
      <c r="M103" s="20">
        <f>M33+M52</f>
        <v>761100.2</v>
      </c>
      <c r="N103" s="29">
        <f>N33+N52</f>
        <v>0</v>
      </c>
      <c r="Q103" s="138" t="s">
        <v>18</v>
      </c>
      <c r="R103" s="140">
        <v>51</v>
      </c>
      <c r="S103" s="20">
        <f>S33+S52</f>
        <v>0</v>
      </c>
      <c r="T103" s="20">
        <f>T33+T52</f>
        <v>0</v>
      </c>
      <c r="U103" s="20">
        <f t="shared" ref="U103:V103" si="36">U33+U52</f>
        <v>0</v>
      </c>
      <c r="V103" s="20">
        <f t="shared" si="36"/>
        <v>0</v>
      </c>
    </row>
    <row r="104" spans="2:23" x14ac:dyDescent="0.25">
      <c r="B104" s="138" t="s">
        <v>31</v>
      </c>
      <c r="C104" s="139">
        <v>55</v>
      </c>
      <c r="D104" s="20">
        <f>D42</f>
        <v>269000</v>
      </c>
      <c r="E104" s="20">
        <f>E42</f>
        <v>269000</v>
      </c>
      <c r="F104" s="20">
        <f>F42</f>
        <v>269000</v>
      </c>
      <c r="G104" s="20">
        <f t="shared" ref="G104" si="37">G42</f>
        <v>269000</v>
      </c>
      <c r="I104" s="138" t="s">
        <v>31</v>
      </c>
      <c r="J104" s="139">
        <v>55</v>
      </c>
      <c r="K104" s="20">
        <f>K42</f>
        <v>0</v>
      </c>
      <c r="L104" s="20">
        <f>L42</f>
        <v>0</v>
      </c>
      <c r="M104" s="20">
        <f>M42</f>
        <v>0</v>
      </c>
      <c r="N104" s="29">
        <f>N42</f>
        <v>0</v>
      </c>
      <c r="Q104" s="138" t="s">
        <v>31</v>
      </c>
      <c r="R104" s="139">
        <v>55</v>
      </c>
      <c r="S104" s="20">
        <f>S42</f>
        <v>269000</v>
      </c>
      <c r="T104" s="20">
        <f>T42</f>
        <v>269000</v>
      </c>
      <c r="U104" s="20">
        <f t="shared" ref="U104:V104" si="38">U42</f>
        <v>269000</v>
      </c>
      <c r="V104" s="20">
        <f t="shared" si="38"/>
        <v>269000</v>
      </c>
    </row>
    <row r="105" spans="2:23" x14ac:dyDescent="0.25">
      <c r="B105" s="138" t="s">
        <v>22</v>
      </c>
      <c r="C105" s="139">
        <v>57</v>
      </c>
      <c r="D105" s="20">
        <f>D70+D44</f>
        <v>2278000</v>
      </c>
      <c r="E105" s="20">
        <f>E70+E44</f>
        <v>2724500</v>
      </c>
      <c r="F105" s="20">
        <f>F70+F44</f>
        <v>2615181.0099999998</v>
      </c>
      <c r="G105" s="20">
        <f t="shared" ref="G105" si="39">G70+G44</f>
        <v>2100000</v>
      </c>
      <c r="I105" s="138" t="s">
        <v>22</v>
      </c>
      <c r="J105" s="139">
        <v>57</v>
      </c>
      <c r="K105" s="20">
        <f>K70+K44</f>
        <v>0</v>
      </c>
      <c r="L105" s="20">
        <f>L70+L44</f>
        <v>0</v>
      </c>
      <c r="M105" s="20">
        <f>M70+M44</f>
        <v>0</v>
      </c>
      <c r="N105" s="29">
        <f>N70+N44</f>
        <v>0</v>
      </c>
      <c r="Q105" s="138" t="s">
        <v>22</v>
      </c>
      <c r="R105" s="139">
        <v>57</v>
      </c>
      <c r="S105" s="20">
        <f>S70+S44</f>
        <v>2278000</v>
      </c>
      <c r="T105" s="20">
        <f>T70+T44</f>
        <v>2724500</v>
      </c>
      <c r="U105" s="20">
        <f t="shared" ref="U105:V105" si="40">U70+U44</f>
        <v>2615181.0099999998</v>
      </c>
      <c r="V105" s="20">
        <f t="shared" si="40"/>
        <v>2100000</v>
      </c>
    </row>
    <row r="106" spans="2:23" x14ac:dyDescent="0.25">
      <c r="B106" s="8" t="s">
        <v>21</v>
      </c>
      <c r="C106" s="139">
        <v>58</v>
      </c>
      <c r="D106" s="20">
        <f>D18+D61</f>
        <v>0</v>
      </c>
      <c r="E106" s="20">
        <f t="shared" ref="E106:F106" si="41">E18+E61</f>
        <v>225720</v>
      </c>
      <c r="F106" s="20">
        <f t="shared" si="41"/>
        <v>74851.100000000006</v>
      </c>
      <c r="G106" s="20">
        <f t="shared" ref="G106" si="42">G18+G61</f>
        <v>0</v>
      </c>
      <c r="I106" s="138" t="s">
        <v>21</v>
      </c>
      <c r="J106" s="139">
        <v>58</v>
      </c>
      <c r="K106" s="20">
        <f>K18+K61</f>
        <v>0</v>
      </c>
      <c r="L106" s="20">
        <f t="shared" ref="L106:N106" si="43">L18+L61</f>
        <v>225720</v>
      </c>
      <c r="M106" s="20">
        <f t="shared" si="43"/>
        <v>74851.100000000006</v>
      </c>
      <c r="N106" s="20">
        <f t="shared" si="43"/>
        <v>0</v>
      </c>
      <c r="Q106" s="8" t="s">
        <v>21</v>
      </c>
      <c r="R106" s="139">
        <v>58</v>
      </c>
      <c r="S106" s="194">
        <f>S18+S61</f>
        <v>0</v>
      </c>
      <c r="T106" s="20">
        <f>T18+T61</f>
        <v>0</v>
      </c>
      <c r="U106" s="20">
        <f t="shared" ref="U106:V106" si="44">U18+U61</f>
        <v>0</v>
      </c>
      <c r="V106" s="20">
        <f t="shared" si="44"/>
        <v>0</v>
      </c>
    </row>
    <row r="107" spans="2:23" x14ac:dyDescent="0.25">
      <c r="B107" s="8" t="s">
        <v>9</v>
      </c>
      <c r="C107" s="140">
        <v>59</v>
      </c>
      <c r="D107" s="20">
        <f>D45+D19+D69</f>
        <v>1191060</v>
      </c>
      <c r="E107" s="20">
        <f t="shared" ref="E107:F107" si="45">E45+E19+E69</f>
        <v>2214060</v>
      </c>
      <c r="F107" s="20">
        <f t="shared" si="45"/>
        <v>1692647.11</v>
      </c>
      <c r="G107" s="20">
        <f t="shared" ref="G107" si="46">G45+G19+G69</f>
        <v>1300000</v>
      </c>
      <c r="I107" s="138" t="s">
        <v>9</v>
      </c>
      <c r="J107" s="140">
        <v>59</v>
      </c>
      <c r="K107" s="20">
        <f>K45+K19</f>
        <v>0</v>
      </c>
      <c r="L107" s="20">
        <f>L45+L19</f>
        <v>0</v>
      </c>
      <c r="M107" s="20">
        <f>M45+M19</f>
        <v>0</v>
      </c>
      <c r="N107" s="29">
        <f>N45+N19</f>
        <v>0</v>
      </c>
      <c r="Q107" s="8" t="s">
        <v>9</v>
      </c>
      <c r="R107" s="140">
        <v>59</v>
      </c>
      <c r="S107" s="194">
        <f>S45+S19+S69</f>
        <v>1191060</v>
      </c>
      <c r="T107" s="20">
        <f>T45+T19+T69</f>
        <v>2214060</v>
      </c>
      <c r="U107" s="20">
        <f t="shared" ref="U107:V107" si="47">U45+U19+U69</f>
        <v>1692647.11</v>
      </c>
      <c r="V107" s="20">
        <f t="shared" si="47"/>
        <v>1300000</v>
      </c>
    </row>
    <row r="108" spans="2:23" x14ac:dyDescent="0.25">
      <c r="B108" s="8" t="s">
        <v>10</v>
      </c>
      <c r="C108" s="139">
        <v>71</v>
      </c>
      <c r="D108" s="20">
        <f>D93+D79+D62+D55+D46+D20+D28+D85+D38</f>
        <v>24551270</v>
      </c>
      <c r="E108" s="20">
        <f t="shared" ref="E108:F108" si="48">E93+E79+E62+E55+E46+E20+E28+E85+E38</f>
        <v>16013170</v>
      </c>
      <c r="F108" s="20">
        <f t="shared" si="48"/>
        <v>8837564.959999999</v>
      </c>
      <c r="G108" s="20">
        <f t="shared" ref="G108" si="49">G93+G79+G62+G55+G46+G20+G28+G85+G38</f>
        <v>0</v>
      </c>
      <c r="I108" s="138" t="s">
        <v>10</v>
      </c>
      <c r="J108" s="139">
        <v>71</v>
      </c>
      <c r="K108" s="20">
        <f>K93+K79+K62+K55+K46+K20+K28+K85+K38</f>
        <v>24551270</v>
      </c>
      <c r="L108" s="20">
        <f t="shared" ref="L108:N108" si="50">L93+L79+L62+L55+L46+L20+L28+L85+L38</f>
        <v>16013170</v>
      </c>
      <c r="M108" s="20">
        <f t="shared" si="50"/>
        <v>8837564.959999999</v>
      </c>
      <c r="N108" s="20">
        <f t="shared" si="50"/>
        <v>0</v>
      </c>
      <c r="Q108" s="8" t="s">
        <v>10</v>
      </c>
      <c r="R108" s="139">
        <v>71</v>
      </c>
      <c r="S108" s="194">
        <f>S93+S79+S62+S55+S46+S20+S28+S85+S38</f>
        <v>0</v>
      </c>
      <c r="T108" s="20">
        <f>T93+T79+T62+T55+T46+T20+T28+T85+T38</f>
        <v>0</v>
      </c>
      <c r="U108" s="20">
        <f t="shared" ref="U108:V108" si="51">U93+U79+U62+U55+U46+U20+U28+U85+U38</f>
        <v>0</v>
      </c>
      <c r="V108" s="20">
        <f t="shared" si="51"/>
        <v>0</v>
      </c>
    </row>
    <row r="109" spans="2:23" x14ac:dyDescent="0.25">
      <c r="B109" s="8" t="s">
        <v>57</v>
      </c>
      <c r="C109" s="139">
        <v>72</v>
      </c>
      <c r="D109" s="20">
        <f>D21</f>
        <v>0</v>
      </c>
      <c r="E109" s="20">
        <f t="shared" ref="E109:F109" si="52">E21</f>
        <v>120000</v>
      </c>
      <c r="F109" s="20">
        <f t="shared" si="52"/>
        <v>0</v>
      </c>
      <c r="G109" s="20">
        <f t="shared" ref="G109" si="53">G21</f>
        <v>0</v>
      </c>
      <c r="I109" s="8" t="s">
        <v>57</v>
      </c>
      <c r="J109" s="139">
        <v>72</v>
      </c>
      <c r="K109" s="194">
        <f>K21</f>
        <v>0</v>
      </c>
      <c r="L109" s="20">
        <f t="shared" ref="L109:N109" si="54">L21</f>
        <v>120000</v>
      </c>
      <c r="M109" s="20">
        <f t="shared" si="54"/>
        <v>0</v>
      </c>
      <c r="N109" s="20">
        <f t="shared" si="54"/>
        <v>0</v>
      </c>
      <c r="Q109" s="8" t="s">
        <v>57</v>
      </c>
      <c r="R109" s="139">
        <v>72</v>
      </c>
      <c r="S109" s="194">
        <f>S21</f>
        <v>0</v>
      </c>
      <c r="T109" s="20">
        <f t="shared" ref="T109:V109" si="55">T21</f>
        <v>0</v>
      </c>
      <c r="U109" s="20">
        <f t="shared" si="55"/>
        <v>0</v>
      </c>
      <c r="V109" s="20">
        <f t="shared" si="55"/>
        <v>0</v>
      </c>
    </row>
    <row r="110" spans="2:23" x14ac:dyDescent="0.25">
      <c r="B110" s="108" t="s">
        <v>29</v>
      </c>
      <c r="C110" s="139">
        <v>81</v>
      </c>
      <c r="D110" s="20">
        <f>D94+D80+D72+D63+D56+D47+D22</f>
        <v>1446000</v>
      </c>
      <c r="E110" s="20">
        <f>E94+E80+E72+E63+E56+E47+E22</f>
        <v>1446000</v>
      </c>
      <c r="F110" s="20">
        <f>F94+F80+F72+F63+F56+F47+F22</f>
        <v>1322330.6800000002</v>
      </c>
      <c r="G110" s="20">
        <f t="shared" ref="G110" si="56">G94+G80+G72+G63+G56+G47+G22</f>
        <v>1446000</v>
      </c>
      <c r="I110" s="108" t="s">
        <v>29</v>
      </c>
      <c r="J110" s="139">
        <v>81</v>
      </c>
      <c r="K110" s="194">
        <f>K94+K80+K72+K63+K56+K47+K22</f>
        <v>0</v>
      </c>
      <c r="L110" s="20">
        <f>L94+L80+L72+L63+L56+L47+L22</f>
        <v>0</v>
      </c>
      <c r="M110" s="20">
        <f>M94+M80+M72+M63+M56+M47+M22</f>
        <v>0</v>
      </c>
      <c r="N110" s="29">
        <f>N94+N80+N72+N63+N56+N47+N22</f>
        <v>0</v>
      </c>
      <c r="Q110" s="108" t="s">
        <v>29</v>
      </c>
      <c r="R110" s="139">
        <v>81</v>
      </c>
      <c r="S110" s="194">
        <f>S94+S80+S72+S63+S56+S47+S22</f>
        <v>1446000</v>
      </c>
      <c r="T110" s="20">
        <f>T94+T80+T72+T63+T56+T47+T22</f>
        <v>1446000</v>
      </c>
      <c r="U110" s="20">
        <f>U94+U80+U72+U63+U56+U47+U22</f>
        <v>1322330.6800000002</v>
      </c>
      <c r="V110" s="20">
        <f>V94+V80+V72+V63+V56+V47+V22</f>
        <v>1446000</v>
      </c>
    </row>
    <row r="111" spans="2:23" x14ac:dyDescent="0.25">
      <c r="B111" s="8" t="s">
        <v>12</v>
      </c>
      <c r="C111" s="139">
        <v>85</v>
      </c>
      <c r="D111" s="20">
        <f>D23+D48+D64+D81+D95</f>
        <v>0</v>
      </c>
      <c r="E111" s="178">
        <f t="shared" ref="E111:F111" si="57">E23+E48+E64+E81+E95</f>
        <v>0</v>
      </c>
      <c r="F111" s="178">
        <f t="shared" si="57"/>
        <v>-152245.28</v>
      </c>
      <c r="G111" s="178">
        <f t="shared" ref="G111" si="58">G23+G48+G64+G81+G95</f>
        <v>0</v>
      </c>
      <c r="I111" s="8" t="s">
        <v>12</v>
      </c>
      <c r="J111" s="139">
        <v>85</v>
      </c>
      <c r="K111" s="195">
        <f>K23+K48+K64+K81+K95</f>
        <v>0</v>
      </c>
      <c r="L111" s="178">
        <f t="shared" ref="L111:N111" si="59">L23+L48+L64+L81+L95</f>
        <v>0</v>
      </c>
      <c r="M111" s="178">
        <f t="shared" si="59"/>
        <v>0</v>
      </c>
      <c r="N111" s="178">
        <f t="shared" si="59"/>
        <v>0</v>
      </c>
      <c r="Q111" s="8" t="s">
        <v>12</v>
      </c>
      <c r="R111" s="139">
        <v>85</v>
      </c>
      <c r="S111" s="195">
        <f>S23+S48+S64+S81+S95</f>
        <v>0</v>
      </c>
      <c r="T111" s="178">
        <f t="shared" ref="T111:V111" si="60">T23+T48+T64+T81+T95</f>
        <v>0</v>
      </c>
      <c r="U111" s="178">
        <f t="shared" si="60"/>
        <v>-152245.28</v>
      </c>
      <c r="V111" s="178">
        <f t="shared" si="60"/>
        <v>0</v>
      </c>
    </row>
    <row r="112" spans="2:23" s="143" customFormat="1" ht="15.75" thickBot="1" x14ac:dyDescent="0.3">
      <c r="B112" s="141"/>
      <c r="C112" s="142"/>
      <c r="D112" s="30">
        <f>SUM(D99:D111)</f>
        <v>94652220</v>
      </c>
      <c r="E112" s="30">
        <f t="shared" ref="E112" si="61">SUM(E99:E111)</f>
        <v>91925940</v>
      </c>
      <c r="F112" s="30">
        <f t="shared" ref="F112" si="62">SUM(F99:F111)</f>
        <v>79274957.010000005</v>
      </c>
      <c r="G112" s="30">
        <f t="shared" ref="G112" si="63">SUM(G99:G111)</f>
        <v>46913724</v>
      </c>
      <c r="I112" s="141" t="s">
        <v>37</v>
      </c>
      <c r="J112" s="142"/>
      <c r="K112" s="30">
        <f>SUM(K99:K111)</f>
        <v>25351270</v>
      </c>
      <c r="L112" s="30">
        <f t="shared" ref="L112" si="64">SUM(L99:L111)</f>
        <v>17158890</v>
      </c>
      <c r="M112" s="30">
        <f t="shared" ref="M112" si="65">SUM(M99:M111)</f>
        <v>9673516.2599999998</v>
      </c>
      <c r="N112" s="30">
        <f t="shared" ref="N112" si="66">SUM(N99:N111)</f>
        <v>0</v>
      </c>
      <c r="O112" s="208"/>
      <c r="Q112" s="141" t="s">
        <v>37</v>
      </c>
      <c r="R112" s="142"/>
      <c r="S112" s="30">
        <f>SUM(S99:S111)</f>
        <v>69300950</v>
      </c>
      <c r="T112" s="30">
        <f t="shared" ref="T112:V112" si="67">SUM(T99:T111)</f>
        <v>74767050</v>
      </c>
      <c r="U112" s="30">
        <f t="shared" si="67"/>
        <v>69601440.750000015</v>
      </c>
      <c r="V112" s="30">
        <f t="shared" si="67"/>
        <v>46913724</v>
      </c>
      <c r="W112" s="208"/>
    </row>
    <row r="113" spans="4:23" s="144" customFormat="1" x14ac:dyDescent="0.25">
      <c r="E113" s="145"/>
      <c r="F113" s="46" t="s">
        <v>46</v>
      </c>
      <c r="I113" s="146"/>
      <c r="J113" s="146"/>
      <c r="K113" s="147"/>
      <c r="L113" s="150"/>
      <c r="M113" s="46" t="s">
        <v>46</v>
      </c>
      <c r="N113" s="148"/>
      <c r="Q113" s="146"/>
      <c r="R113" s="146"/>
      <c r="S113" s="147"/>
      <c r="T113" s="148"/>
      <c r="U113" s="46" t="s">
        <v>46</v>
      </c>
      <c r="V113" s="150"/>
    </row>
    <row r="114" spans="4:23" s="37" customFormat="1" x14ac:dyDescent="0.25">
      <c r="D114" s="43" t="s">
        <v>48</v>
      </c>
      <c r="E114" s="19"/>
      <c r="F114" s="47">
        <f>F112/E112*100</f>
        <v>86.237853004277142</v>
      </c>
      <c r="G114" s="47">
        <f>G12-G96</f>
        <v>5903356</v>
      </c>
      <c r="I114" s="43"/>
      <c r="J114" s="43" t="s">
        <v>48</v>
      </c>
      <c r="K114" s="43"/>
      <c r="L114" s="151"/>
      <c r="M114" s="47">
        <f>M112/L112*100</f>
        <v>56.376119084626097</v>
      </c>
      <c r="N114" s="47">
        <f>N12-N112</f>
        <v>5903356</v>
      </c>
      <c r="O114" s="47"/>
      <c r="S114" s="43" t="s">
        <v>48</v>
      </c>
      <c r="U114" s="149"/>
      <c r="V114" s="149"/>
      <c r="W114" s="47"/>
    </row>
    <row r="115" spans="4:23" x14ac:dyDescent="0.25">
      <c r="D115" s="43" t="s">
        <v>49</v>
      </c>
      <c r="E115" s="17"/>
      <c r="F115" s="18"/>
      <c r="G115" s="37"/>
      <c r="I115" s="44"/>
      <c r="J115" s="43" t="s">
        <v>49</v>
      </c>
      <c r="K115" s="43"/>
      <c r="L115" s="43"/>
      <c r="M115" s="45"/>
      <c r="S115" s="43" t="s">
        <v>49</v>
      </c>
      <c r="V115" s="152"/>
    </row>
    <row r="116" spans="4:23" x14ac:dyDescent="0.25">
      <c r="I116" s="44"/>
      <c r="J116" s="43"/>
      <c r="K116" s="43"/>
      <c r="L116" s="43"/>
      <c r="M116" s="45"/>
      <c r="U116" s="37"/>
    </row>
    <row r="117" spans="4:23" x14ac:dyDescent="0.25">
      <c r="E117" s="37"/>
      <c r="I117" s="44"/>
      <c r="J117" s="43"/>
      <c r="K117" s="43"/>
      <c r="L117" s="167"/>
      <c r="M117" s="167"/>
      <c r="N117" s="37"/>
    </row>
    <row r="118" spans="4:23" x14ac:dyDescent="0.25">
      <c r="I118" s="44"/>
      <c r="J118" s="43"/>
      <c r="K118" s="43"/>
      <c r="L118" s="43"/>
      <c r="M118" s="43"/>
      <c r="N118" s="37"/>
    </row>
    <row r="119" spans="4:23" x14ac:dyDescent="0.25">
      <c r="I119" s="44"/>
      <c r="J119" s="43"/>
      <c r="K119" s="43"/>
      <c r="L119" s="43"/>
      <c r="M119" s="43"/>
      <c r="N119" s="37"/>
    </row>
    <row r="120" spans="4:23" x14ac:dyDescent="0.25">
      <c r="I120" s="45"/>
      <c r="J120" s="16"/>
      <c r="K120" s="16"/>
      <c r="L120" s="16"/>
      <c r="M120" s="43"/>
    </row>
    <row r="121" spans="4:23" x14ac:dyDescent="0.25">
      <c r="I121" s="45"/>
      <c r="J121" s="45"/>
      <c r="K121" s="43"/>
      <c r="L121" s="43"/>
      <c r="M121" s="45"/>
    </row>
    <row r="122" spans="4:23" x14ac:dyDescent="0.25">
      <c r="I122" s="45"/>
      <c r="J122" s="45"/>
      <c r="K122" s="43"/>
      <c r="L122" s="45"/>
      <c r="M122" s="45"/>
    </row>
    <row r="124" spans="4:23" x14ac:dyDescent="0.25">
      <c r="J124" s="38" t="s">
        <v>58</v>
      </c>
    </row>
  </sheetData>
  <mergeCells count="10">
    <mergeCell ref="B8:G8"/>
    <mergeCell ref="I8:N8"/>
    <mergeCell ref="Q8:V8"/>
    <mergeCell ref="F1:G1"/>
    <mergeCell ref="M1:N1"/>
    <mergeCell ref="U1:V1"/>
    <mergeCell ref="B7:G7"/>
    <mergeCell ref="I7:N7"/>
    <mergeCell ref="Q7:V7"/>
    <mergeCell ref="B5:G5"/>
  </mergeCells>
  <pageMargins left="0.25" right="0.25" top="0.75" bottom="0.75" header="0.3" footer="0.3"/>
  <pageSetup paperSize="9" scale="2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ip conținut HCL" ma:contentTypeID="0x0101003D00B5B9C578314180360A16F621527F008BDA195FC6521148BBEEE3A9271495B8" ma:contentTypeVersion="40" ma:contentTypeDescription="Conține coloanele pentru ședințele de consiliu și HCL" ma:contentTypeScope="" ma:versionID="062c4831f329259809e3f59910320257">
  <xsd:schema xmlns:xsd="http://www.w3.org/2001/XMLSchema" xmlns:xs="http://www.w3.org/2001/XMLSchema" xmlns:p="http://schemas.microsoft.com/office/2006/metadata/properties" xmlns:ns1="http://schemas.microsoft.com/sharepoint/v3" xmlns:ns3="49ad8bbe-11e1-42b2-a965-6a341b5f7ad4" targetNamespace="http://schemas.microsoft.com/office/2006/metadata/properties" ma:root="true" ma:fieldsID="51eb6e1323523adbc2aae3144279244e" ns1:_="" ns3:_="">
    <xsd:import namespace="http://schemas.microsoft.com/sharepoint/v3"/>
    <xsd:import namespace="49ad8bbe-11e1-42b2-a965-6a341b5f7ad4"/>
    <xsd:element name="properties">
      <xsd:complexType>
        <xsd:sequence>
          <xsd:element name="documentManagement">
            <xsd:complexType>
              <xsd:all>
                <xsd:element ref="ns3:Data_x0020_HCL" minOccurs="0"/>
                <xsd:element ref="ns3:Compartiment" minOccurs="0"/>
                <xsd:element ref="ns3:_dlc_DocId" minOccurs="0"/>
                <xsd:element ref="ns3:_dlc_DocIdUrl" minOccurs="0"/>
                <xsd:element ref="ns3:_dlc_DocIdPersistId" minOccurs="0"/>
                <xsd:element ref="ns1:DocumentSetDescription" minOccurs="0"/>
                <xsd:element ref="ns3:Nume_x0020_proiect_x0020_HCL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4" nillable="true" ma:displayName="Descriere" ma:description="O descriere a setului de documente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d8bbe-11e1-42b2-a965-6a341b5f7ad4" elementFormDefault="qualified">
    <xsd:import namespace="http://schemas.microsoft.com/office/2006/documentManagement/types"/>
    <xsd:import namespace="http://schemas.microsoft.com/office/infopath/2007/PartnerControls"/>
    <xsd:element name="Data_x0020_HCL" ma:index="2" nillable="true" ma:displayName="Data HCL" ma:description="Data hotărârii de consiliu local" ma:format="DateOnly" ma:internalName="Data_x0020_HCL">
      <xsd:simpleType>
        <xsd:restriction base="dms:DateTime"/>
      </xsd:simpleType>
    </xsd:element>
    <xsd:element name="Compartiment" ma:index="3" nillable="true" ma:displayName="Compartiment" ma:description="Compartimente existente" ma:list="{dd04c369-86be-4850-85b3-26de7a21bebd}" ma:internalName="Compartiment" ma:readOnly="false" ma:showField="Title" ma:web="49ad8bbe-11e1-42b2-a965-6a341b5f7ad4">
      <xsd:simpleType>
        <xsd:restriction base="dms:Lookup"/>
      </xsd:simpleType>
    </xsd:element>
    <xsd:element name="_dlc_DocId" ma:index="11" nillable="true" ma:displayName="Valoare ID document" ma:description="Valoarea ID-ului de document atribuită acestui element." ma:internalName="_dlc_DocId" ma:readOnly="true">
      <xsd:simpleType>
        <xsd:restriction base="dms:Text"/>
      </xsd:simpleType>
    </xsd:element>
    <xsd:element name="_dlc_DocIdUrl" ma:index="12" nillable="true" ma:displayName="ID document" ma:description="Link permanent la aces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ume_x0020_proiect_x0020_HCL" ma:index="15" ma:displayName="Nume proiect HCL" ma:description="Numele proiectului de HCL. Va cuprinde cuvântul &lt;&lt;Proiect&gt;&gt;. Ex.: Proiect de hotărâre pentru reglementarea denumirilor." ma:internalName="Nume_x0020_proiect_x0020_HCL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 de conținut"/>
        <xsd:element ref="dc:title" minOccurs="0" maxOccurs="1" ma:index="4" ma:displayName="Titlu"/>
        <xsd:element ref="dc:subject" minOccurs="0" maxOccurs="1" ma:index="1" ma:displayName="Subi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rtiment xmlns="49ad8bbe-11e1-42b2-a965-6a341b5f7ad4">12</Compartiment>
    <Data_x0020_HCL xmlns="49ad8bbe-11e1-42b2-a965-6a341b5f7ad4">2017-12-27T22:00:00+00:00</Data_x0020_HCL>
    <DocumentSetDescription xmlns="http://schemas.microsoft.com/sharepoint/v3" xsi:nil="true"/>
    <Nume_x0020_proiect_x0020_HCL xmlns="49ad8bbe-11e1-42b2-a965-6a341b5f7ad4">Proiect de hotarare privind aprobarea bugetului de venituri si cheltuieli pentru anul 2018 al municipiului Dej si bugetele institutiilor finantate integral din venituri proprii si subventii pentru anul 2018</Nume_x0020_proiect_x0020_HCL>
    <_dlc_DocId xmlns="49ad8bbe-11e1-42b2-a965-6a341b5f7ad4">PMD17-1485498287-1233</_dlc_DocId>
    <_dlc_DocIdUrl xmlns="49ad8bbe-11e1-42b2-a965-6a341b5f7ad4">
      <Url>http://smdoc/Situri/CL/_layouts/15/DocIdRedir.aspx?ID=PMD17-1485498287-1233</Url>
      <Description>PMD17-1485498287-1233</Description>
    </_dlc_DocIdUrl>
  </documentManagement>
</p:properties>
</file>

<file path=customXml/itemProps1.xml><?xml version="1.0" encoding="utf-8"?>
<ds:datastoreItem xmlns:ds="http://schemas.openxmlformats.org/officeDocument/2006/customXml" ds:itemID="{60C94EE0-4884-49CD-B71B-906F8A4457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BC0543-469A-4FF3-839E-EE95D2221D2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7BE4D19-1973-443E-9D39-52F788C05CB3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BA7A76FF-E6D5-498D-B84F-59038C8BA1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ad8bbe-11e1-42b2-a965-6a341b5f7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CC05604-0066-4775-8DFB-C689F5DC9C1B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49ad8bbe-11e1-42b2-a965-6a341b5f7ad4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Buget 2018 initial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2006-09-16T00:00:00Z</dcterms:created>
  <dcterms:modified xsi:type="dcterms:W3CDTF">2017-12-28T06:48:55Z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0x0101003D00B5B9C578314180360A16F621527F008BDA195FC6521148BBEEE3A9271495B8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_dlc_DocIdItemGuid">
    <vt:lpwstr>e6ccf5f2-47e1-4a1a-bf59-9be7e0527b67</vt:lpwstr>
  </property>
</Properties>
</file>